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X:\SERVICIOS ADMINISTRATIVOS\CONTRATACION\CONTRATACION 2017\CONTRATOS\INVITACIONES PUBLICAS\3) INV-PUB-03-2017 -BPM -MODELO DE OPERACION\TRASLADO  EVALUACION\PUBLICACION\"/>
    </mc:Choice>
  </mc:AlternateContent>
  <bookViews>
    <workbookView xWindow="0" yWindow="0" windowWidth="23040" windowHeight="9060" tabRatio="599" activeTab="1"/>
  </bookViews>
  <sheets>
    <sheet name="1. Requisitos Habilitantes BPM" sheetId="3" r:id="rId1"/>
    <sheet name="2. Evaluación BPM" sheetId="4" r:id="rId2"/>
    <sheet name="Hoja1" sheetId="10" state="hidden" r:id="rId3"/>
  </sheets>
  <definedNames>
    <definedName name="_xlnm.Print_Area" localSheetId="1">'2. Evaluación BPM'!$A$2:$I$15</definedName>
    <definedName name="_xlnm.Print_Titles" localSheetId="0">'1. Requisitos Habilitantes BPM'!$B:$D,'1. Requisitos Habilitantes BPM'!$1:$3</definedName>
    <definedName name="_xlnm.Print_Titles" localSheetId="1">'2. Evaluación BPM'!$2:$4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4" l="1"/>
  <c r="AK18" i="10"/>
  <c r="AL18" i="10" s="1"/>
  <c r="Q18" i="10"/>
  <c r="Q19" i="10" s="1"/>
  <c r="G18" i="10"/>
  <c r="H18" i="10" s="1"/>
  <c r="AK17" i="10"/>
  <c r="AL17" i="10" s="1"/>
  <c r="G17" i="10"/>
  <c r="H17" i="10" s="1"/>
  <c r="AK16" i="10"/>
  <c r="AL16" i="10" s="1"/>
  <c r="Q16" i="10"/>
  <c r="R16" i="10" s="1"/>
  <c r="AL15" i="10"/>
  <c r="AK15" i="10"/>
  <c r="Q15" i="10"/>
  <c r="G15" i="10"/>
  <c r="H15" i="10" s="1"/>
  <c r="AK14" i="10"/>
  <c r="AL14" i="10" s="1"/>
  <c r="AA14" i="10"/>
  <c r="R14" i="10"/>
  <c r="Q14" i="10"/>
  <c r="H14" i="10"/>
  <c r="G14" i="10"/>
  <c r="AV13" i="10"/>
  <c r="AL13" i="10"/>
  <c r="AK13" i="10"/>
  <c r="AB13" i="10"/>
  <c r="AA13" i="10"/>
  <c r="Q13" i="10"/>
  <c r="G13" i="10"/>
  <c r="AU12" i="10"/>
  <c r="AU13" i="10" s="1"/>
  <c r="AK12" i="10"/>
  <c r="AL12" i="10" s="1"/>
  <c r="AA12" i="10"/>
  <c r="AB12" i="10" s="1"/>
  <c r="Q12" i="10"/>
  <c r="G12" i="10"/>
  <c r="AK11" i="10"/>
  <c r="AL11" i="10" s="1"/>
  <c r="AA11" i="10"/>
  <c r="AB11" i="10" s="1"/>
  <c r="Q11" i="10"/>
  <c r="R11" i="10" s="1"/>
  <c r="G11" i="10"/>
  <c r="H11" i="10" s="1"/>
  <c r="AV10" i="10"/>
  <c r="AU10" i="10"/>
  <c r="AK10" i="10"/>
  <c r="AL10" i="10" s="1"/>
  <c r="AA10" i="10"/>
  <c r="AB10" i="10" s="1"/>
  <c r="Q10" i="10"/>
  <c r="R10" i="10" s="1"/>
  <c r="G10" i="10"/>
  <c r="AV9" i="10"/>
  <c r="AU9" i="10"/>
  <c r="AK9" i="10"/>
  <c r="AA9" i="10"/>
  <c r="AA15" i="10" s="1"/>
  <c r="Q9" i="10"/>
  <c r="R9" i="10" s="1"/>
  <c r="G9" i="10"/>
  <c r="AU8" i="10"/>
  <c r="AK8" i="10"/>
  <c r="AL8" i="10" s="1"/>
  <c r="Q8" i="10"/>
  <c r="R8" i="10" s="1"/>
  <c r="G8" i="10"/>
  <c r="H8" i="10" s="1"/>
  <c r="AV7" i="10"/>
  <c r="AV11" i="10" s="1"/>
  <c r="AV14" i="10" s="1"/>
  <c r="AU7" i="10"/>
  <c r="AU11" i="10" s="1"/>
  <c r="AU14" i="10" s="1"/>
  <c r="AK7" i="10"/>
  <c r="AK19" i="10" s="1"/>
  <c r="AA7" i="10"/>
  <c r="AB7" i="10" s="1"/>
  <c r="AB8" i="10" s="1"/>
  <c r="Q7" i="10"/>
  <c r="R7" i="10" s="1"/>
  <c r="R17" i="10" s="1"/>
  <c r="G7" i="10"/>
  <c r="H7" i="10" s="1"/>
  <c r="H16" i="10" s="1"/>
  <c r="H19" i="10" l="1"/>
  <c r="H20" i="10" s="1"/>
  <c r="AA8" i="10"/>
  <c r="AA16" i="10" s="1"/>
  <c r="Q17" i="10"/>
  <c r="Q20" i="10" s="1"/>
  <c r="AL7" i="10"/>
  <c r="AL19" i="10" s="1"/>
  <c r="AB9" i="10"/>
  <c r="AB15" i="10" s="1"/>
  <c r="AB16" i="10" s="1"/>
  <c r="R18" i="10"/>
  <c r="R19" i="10" s="1"/>
  <c r="R20" i="10" s="1"/>
  <c r="F13" i="4" l="1"/>
</calcChain>
</file>

<file path=xl/sharedStrings.xml><?xml version="1.0" encoding="utf-8"?>
<sst xmlns="http://schemas.openxmlformats.org/spreadsheetml/2006/main" count="570" uniqueCount="330">
  <si>
    <t>CRITERIO</t>
  </si>
  <si>
    <t>MAXIMO PUNTAJE</t>
  </si>
  <si>
    <t>DESCRIPCION</t>
  </si>
  <si>
    <t>PUNTAJE</t>
  </si>
  <si>
    <t>TOTAL PUNTAJE</t>
  </si>
  <si>
    <t>Experiencia de la empresa</t>
  </si>
  <si>
    <t>Cumple</t>
  </si>
  <si>
    <t>Folios</t>
  </si>
  <si>
    <t>Observación</t>
  </si>
  <si>
    <t>UT RSM-ONE</t>
  </si>
  <si>
    <t>UT EY-STEFANINI BPM</t>
  </si>
  <si>
    <t>UT MYQ - ASSIST</t>
  </si>
  <si>
    <t>UT DATA - COEM</t>
  </si>
  <si>
    <t>Certificación Partber MEGA</t>
  </si>
  <si>
    <t xml:space="preserve">El proponente debera acreditar una experiencia minima de cinco (5) años en el desarrollo de consultorias en diseño e implementación de modelos de operación basado en: procesos mediante metodologia BPMN para entidades públicas y/o, privadas. Esta experiencia debera ser demostrada a traves de maximo 10 certificaciones en la ejecución de proyectos en entidades públicas y privadas (al menos una certificación para cada tipo de entidad) con objetos iguales o similares al presente, ejecutados en los últimos 10 años, contados a partir de la fecha de cierre de la presente invitación. Cuando los objetos de las certificaciones acreditadas no correspondan de forma exacta con  el objeto de la invitaci6n, se deber garantizar que con máximo 10 certificaciones entregadas se evidencie la experiencia en el alcance completo de la invitaci6n, esto es en diserño, en modelación e implementaci6n de modelos de operación por procesos bajo metodologia BPM. </t>
  </si>
  <si>
    <t>EMPRESA CONTRATANTE</t>
  </si>
  <si>
    <t>PROPONENTE</t>
  </si>
  <si>
    <t>INICIO</t>
  </si>
  <si>
    <t>TÉRMINO</t>
  </si>
  <si>
    <t>MESES VALIDADOS</t>
  </si>
  <si>
    <t>EA STRATEGY</t>
  </si>
  <si>
    <t>FOLIO</t>
  </si>
  <si>
    <t>OBSERVACIONES</t>
  </si>
  <si>
    <t>CORPARQUES</t>
  </si>
  <si>
    <t>293, 294</t>
  </si>
  <si>
    <t>AV VILLAS - 0089</t>
  </si>
  <si>
    <t>AV VILLAS - 0064</t>
  </si>
  <si>
    <t>AV VILLAS - 0151</t>
  </si>
  <si>
    <t>NO</t>
  </si>
  <si>
    <t>280-296</t>
  </si>
  <si>
    <t>SI</t>
  </si>
  <si>
    <t>1.- Gerente de Proyecto</t>
  </si>
  <si>
    <t>2.- Consultor de Procesos BPM Líder</t>
  </si>
  <si>
    <t>4.- Consultor de BPM</t>
  </si>
  <si>
    <t>6.- Experto en
Herramienta NINTEX</t>
  </si>
  <si>
    <t>Especialización o maestria en Gerencia de Proyectos y/o planeación,
administracion y afines.</t>
  </si>
  <si>
    <t>Certificado vigente PMP (Project Management Professional)</t>
  </si>
  <si>
    <t>Titulo profesional en carreras cuyo Nucleo Básico de Conocimiento - NBC se,encuentren en."INGENIERIA DE SISTEMAS, TELEMATICA Y AFINES" o "INGENIERIA INDUSTRIAL Y AFINES" o "ADMINISTRAClON" o "INGENIERJA ELECTRONICA, TELECOMUNICAClONES Y AFINES ".</t>
  </si>
  <si>
    <t>Certificado como experto en BPM</t>
  </si>
  <si>
    <t>Minimo 5 años de experiencia profesional en desarrollo efectivo de consultorias de diseño e implementación de modelos de operacion por procesos y procedimientos bajo metodologia BPM.</t>
  </si>
  <si>
    <t>5.- Experto en
Herramienta MEGA</t>
  </si>
  <si>
    <t>Minimo 5 años de experiencia profesional en gerencia o administración de proyectos</t>
  </si>
  <si>
    <t>Especialización o maestria en temas relacionados desarrollo organizacional o afines, cuyo Núcleo Basico Conocimiento se encuentre en "ADMINISTRACION".</t>
  </si>
  <si>
    <t>Especialización o maestría en gestión o sistemas de calidad y afines</t>
  </si>
  <si>
    <t>Minimo 3 años de experiencla profesional en desarrollo de diseño e implementación de procesos y procedimientos bajo metodologia BPM.</t>
  </si>
  <si>
    <t>Especialización o maestria en temas relacionados con Gestión o sistemas de Calidad o afines.</t>
  </si>
  <si>
    <t>Titulo profesional en carreras cuyo Núcleo Basico Conocimiento - NBC se encuentren en "INGENIERIA DE SISTEMAS, TELEMATICA Y AFtNES" o "INGENIERiA INDUSTRIAL Y AFINES" o "ADMINISTRACION" o "SOCIOLOGIA, TRABAJO SOCIAL Y AFINES"</t>
  </si>
  <si>
    <t>Minimo 3 años de experiencia profesional en desarrollo efectivo de consultotias de gestión del cambio.</t>
  </si>
  <si>
    <t>Titulo profesional en carreras cuyo Núcleo Basico Conocimiento - NBC Se encuentren en "INGENIERIA DE SISTEMAS, TELEMATICA Y AFINES" o "INGENIERIA INDUSTRIAL Y AFINES" o "ADMINISTRACION" o "INGENIERIA ELECTRONICA, TELECOMUNICACIONES Y AFINES</t>
  </si>
  <si>
    <t>Titulo profesional en carreras cuyo Núcleo Basico Conocimiento - NBC se encuentren en "INGENIERIA DE SISTEMAS, TELEMATICA Y AFINES" o "INGENIERIA ELECTRONICA, TELECOMUNICACIONES Y AFINES".</t>
  </si>
  <si>
    <t>Dos (2) años de experiencia profesional como Consultor en la ejecucion de proyectos de implementación de Procesos con metodologia BPMN sobre herramienta MEGA (demostrable, por medio de certificacjones de clientes con calificación satisfactoria del servicio) de empresas que usen la herramienta MEGA en el módulos Process BPMN).</t>
  </si>
  <si>
    <t>RSM</t>
  </si>
  <si>
    <t>SUCO</t>
  </si>
  <si>
    <t>ONE CLICK</t>
  </si>
  <si>
    <t>Requerimiento Adicional:  Se debera acreditar para uno de los miembros del equipo," Certificación como arquitecto empresarial en metodologia TOGAF - Certified con experiencia minima de 2 años en procesos de arquitectura empresarial.</t>
  </si>
  <si>
    <t>Titulo profesional en carreras cuyo núcleo Basico Conocimiento NBC se
encuentren en "INGENIERIA DE "SISTEMAS, TELEMATICA Y AFINES" o "INGENIERIA INDUSTRIAL Y AFINES" o "ADMINISTRACION" o
"INGENIERIA ELECTRONICA, TELECOMUNICACIONES Y AFINES</t>
  </si>
  <si>
    <t xml:space="preserve">Plazo de Ejecución </t>
  </si>
  <si>
    <t>VII- PLAZO DE EJECUCIÓN DEL CONTRATO.
El tiempo de ejecución del respectivo contrato, tendrá una duración entre nueve (9) y quince (15) meses contados a partir de la suscripción de acta de inicio, previo perfeccionamiento del contrato y aprobación de la garantía. El proponente indicará en la respectiva propuesta el plazo de ejecución de la consultoría, teniendo en cuenta los plazos antes señalados.</t>
  </si>
  <si>
    <t>9 MESES</t>
  </si>
  <si>
    <t>DECAMERON</t>
  </si>
  <si>
    <t>CLINICA DEL BOSQUE</t>
  </si>
  <si>
    <t>74-75</t>
  </si>
  <si>
    <t>CONTRALORIA GENERAL DE LA REPÚBLICA</t>
  </si>
  <si>
    <t>LA SANTE MEDICAMENTOS</t>
  </si>
  <si>
    <t>WORLD BANK GROUP</t>
  </si>
  <si>
    <t>REFICAR</t>
  </si>
  <si>
    <t>ECOPETROL</t>
  </si>
  <si>
    <t>INVERSIONES MUNDIAL</t>
  </si>
  <si>
    <t>SUPERSOCIEDADES</t>
  </si>
  <si>
    <t>5-6-7</t>
  </si>
  <si>
    <t>UT EY - STEFANINI</t>
  </si>
  <si>
    <t>COLCIENCIAS</t>
  </si>
  <si>
    <t>ASSIST</t>
  </si>
  <si>
    <t>EY</t>
  </si>
  <si>
    <t>217</t>
  </si>
  <si>
    <t>221</t>
  </si>
  <si>
    <t>SDT INGENIERIA</t>
  </si>
  <si>
    <t>FUERZA AEREA COLOMBIANA</t>
  </si>
  <si>
    <t>UGPP</t>
  </si>
  <si>
    <t>TELMEX COLOMBIA</t>
  </si>
  <si>
    <t>MINISTERIO DEL INTERIOR</t>
  </si>
  <si>
    <t>FONDO DE TECNOLOGIAS DE LA INFORMACION Y LAS COMUNICACIONES</t>
  </si>
  <si>
    <t>79-80-81</t>
  </si>
  <si>
    <t>SSST</t>
  </si>
  <si>
    <t>MYQ</t>
  </si>
  <si>
    <t>102-117</t>
  </si>
  <si>
    <t>130-131</t>
  </si>
  <si>
    <t>148-149</t>
  </si>
  <si>
    <t>161-174</t>
  </si>
  <si>
    <t>185-192</t>
  </si>
  <si>
    <t>203-204</t>
  </si>
  <si>
    <t>15 puntos</t>
  </si>
  <si>
    <t>35 puntos</t>
  </si>
  <si>
    <t>1) Experiencia de 1 año adicional al mínimo exigido de todos los miembros del Equipo de trabajo. 15 puntos</t>
  </si>
  <si>
    <t>Experto MEGA</t>
  </si>
  <si>
    <t>Consultores BPM (2)</t>
  </si>
  <si>
    <t>1) El proponente que ofrezca una persona adicional al mínimo solicitado en el equipo de trabajo que cumpla con los requisitos de formación y experiencia para desempeñar el rol de Experto en MEGA, con lo cual obtendrá el máximo puntaje en este ítem. 15 Puntos</t>
  </si>
  <si>
    <t>2) El proponente que ofrezca dos (2) personas adicionales a lo mínimo solicitado en el equipo de trabajo que cumpla con los requisitos de formación y experiencia del rol de consultor BPM obtendrá el máximo puntaje en este item. 20 Puntos</t>
  </si>
  <si>
    <t>Líder BPM</t>
  </si>
  <si>
    <t>c) Vinculación del Consultor de Procesos BPM- Líder con la empresa Ofertante. 20 Puntos</t>
  </si>
  <si>
    <t>a) Experiencia adicional del equipo de trabajo. 15 puntos</t>
  </si>
  <si>
    <t>b) Miembros adicionales del equipo de trabajo. 35 Puntos.</t>
  </si>
  <si>
    <t>1) El proponente que acredite mínimo un (1) año de vinculación continua como Consultor Líder de procesos BPM con la empresa ofertante, obtendrá el máximo puntaje en este ítem. 20 Puntos</t>
  </si>
  <si>
    <t>UT FOGACOOP BPM (SOAIN - GLOBAL TEC.)</t>
  </si>
  <si>
    <t>EVALUACION TECNICA IPUB-03-2017: FOGACOOP está interesado en contratar una persona jurídica que preste los servicios de consultoría para diseñar el modelo de operación por procesos bajo metodología Business Process Management and notation – BPMN , lo cual el incluye diseño, modelación e implementación de los procesos y procedimientos, con los cuales será ejecutado el modelo; al igual que realizar la implementación de algunos de los procesos en las herramientas que la entidad ponga a disposición durante el proceso.</t>
  </si>
  <si>
    <t>COLPENSIONES</t>
  </si>
  <si>
    <t>BCO. PICHINCHA</t>
  </si>
  <si>
    <t>COTRAFA</t>
  </si>
  <si>
    <t>COLVISTA</t>
  </si>
  <si>
    <t>CATASTRO DISTRITAL</t>
  </si>
  <si>
    <t>92-93</t>
  </si>
  <si>
    <t>94-100</t>
  </si>
  <si>
    <t>UNIV. COOP. DE COL.</t>
  </si>
  <si>
    <t>102-103</t>
  </si>
  <si>
    <t>IQ OUTSOURCING</t>
  </si>
  <si>
    <t>CI AMERICAFLOR</t>
  </si>
  <si>
    <t>UT DATA-COEM</t>
  </si>
  <si>
    <t>123 - 124</t>
  </si>
  <si>
    <t>145-148</t>
  </si>
  <si>
    <t>155-156</t>
  </si>
  <si>
    <t>EXPERIENCIA DEL PROPONENTE</t>
  </si>
  <si>
    <t>Al menos una la experiencia certificada debe incluir empresas públicas y privadas (al menos 1 de cada una)</t>
  </si>
  <si>
    <t>GOBERNACION DEL TOLIMA</t>
  </si>
  <si>
    <t xml:space="preserve">UNIV. DE LA SALLE </t>
  </si>
  <si>
    <t>132-154</t>
  </si>
  <si>
    <t>130-154</t>
  </si>
  <si>
    <t>COEM</t>
  </si>
  <si>
    <t>SENA</t>
  </si>
  <si>
    <t>176-78</t>
  </si>
  <si>
    <t>ICETEX</t>
  </si>
  <si>
    <t>196-218</t>
  </si>
  <si>
    <t>264-265</t>
  </si>
  <si>
    <t>Dos (2) años de experiencia profesional como Consultor en la ejecucion de proyectos de implementación de Procesos con metodologia BPMN sobre herramienta NINTEX  (demostrable, por medio de certificacjones de clientes con calificación satisfactoria del servicio) de empresas que usen la herramienta MEGA en el módulos Process NINTEX).</t>
  </si>
  <si>
    <t>PROFESIONAL ANGELA MARÍA PLA BAEZ - ING. INDUSTRIAL</t>
  </si>
  <si>
    <t>ESP. EN SIST. DE CONTROL ORGANIZ. Y DE GESTIÓN</t>
  </si>
  <si>
    <t>95-105</t>
  </si>
  <si>
    <t>81-88</t>
  </si>
  <si>
    <t xml:space="preserve">PROF. GABRIEL ORLANDO GARCIA ORJUELA - ING. SISTEMAS </t>
  </si>
  <si>
    <t>PROF. LINA ANDREA TORRES SAMBONI - ING. SISTEMAS</t>
  </si>
  <si>
    <t>MG. EN GESTION DE LA INFORM.</t>
  </si>
  <si>
    <t>CERTIFICACION IBM</t>
  </si>
  <si>
    <t>PROF. JAZMINE DUFFAY AREVALO RAMÍREZ - ING. INDUSTRIAL</t>
  </si>
  <si>
    <t>ESP. SIST. DE CONTROL ORG. Y DE GESTIÓN.</t>
  </si>
  <si>
    <t>PROF. JOHANNA ANDREA TORRES RIAÑO - ING. INDUTRIAL</t>
  </si>
  <si>
    <t>ESP. GERENCIA INTEGRAL DE LA CALIDAD</t>
  </si>
  <si>
    <t>PROF. FELIPE POVEDA CASTILLO - ING. DE SISTEMAS</t>
  </si>
  <si>
    <t>61-62</t>
  </si>
  <si>
    <t>77-78</t>
  </si>
  <si>
    <t>79 a 94</t>
  </si>
  <si>
    <t>95-96</t>
  </si>
  <si>
    <t>97-98</t>
  </si>
  <si>
    <t>99 A 106</t>
  </si>
  <si>
    <t>ICONTEC - orden 221/15</t>
  </si>
  <si>
    <t>PROF. OSCAR IVAN CASTRO BUITRAGO - ING. ELECTRÓNICO</t>
  </si>
  <si>
    <t>111</t>
  </si>
  <si>
    <t>ESP. FINANZAS CORPORATIVAS</t>
  </si>
  <si>
    <t>112</t>
  </si>
  <si>
    <t>113</t>
  </si>
  <si>
    <t>116-118</t>
  </si>
  <si>
    <t xml:space="preserve">PROF. MARIO MONSALVE HAZBON - ING. SISTEMAS </t>
  </si>
  <si>
    <t>121</t>
  </si>
  <si>
    <t>123</t>
  </si>
  <si>
    <t>124</t>
  </si>
  <si>
    <t>PROF. ANA MARIA GÓMEZ - ING. INDUSTRIAL</t>
  </si>
  <si>
    <t xml:space="preserve">ESP. GERENCIA PROYECTOS </t>
  </si>
  <si>
    <t>147</t>
  </si>
  <si>
    <t>PROF. MIGUEL ANGEL DELGADO DEL RIO - ING. INDUSTRIAL</t>
  </si>
  <si>
    <t>ESP. ING. DE LA CALIDAD Y EL COMPORTAMIENTO</t>
  </si>
  <si>
    <t>LILIAN SORET RUIZ ARIZATIENE INGENIERA DE SISTEMAS 
ESPECIALIZACION FOLIO 220</t>
  </si>
  <si>
    <t>SOAIN</t>
  </si>
  <si>
    <t xml:space="preserve">185 Y 192 </t>
  </si>
  <si>
    <t>ESPECIALIZACION EN GERENCIA DE EMPRESAS DE TELECOMUNICACIONES</t>
  </si>
  <si>
    <t xml:space="preserve">GILMA QUINTERO MARTINEZ INGENIERA DE SISTEMAS </t>
  </si>
  <si>
    <t>GESTION INTEGRALDE PROYECTOS</t>
  </si>
  <si>
    <t>EDWAR ANDRES GUTIERREZ APONTE INGENIERO DE SISTEMAS</t>
  </si>
  <si>
    <t>DIEGO JAVIER SILVA LUGO - ING. SISTEMAS</t>
  </si>
  <si>
    <t>ESP. ADMON DE EMPRESAS</t>
  </si>
  <si>
    <t>IVAN EDUARDO LOPEZ SALGADO - ING. INDUSTRIAL</t>
  </si>
  <si>
    <t>MG. DIRECCION DE EMPRESAS</t>
  </si>
  <si>
    <t>JUAN PABLO DAZA CARREÑO - ING. SISTEMAS</t>
  </si>
  <si>
    <t>MG DIRECCION DE EMPRESAS</t>
  </si>
  <si>
    <t>ERDWIN HANZ MARTIN LEAL - ING SISTEMAS</t>
  </si>
  <si>
    <t>ESP GERENCIA DE PROYECTOS</t>
  </si>
  <si>
    <t>SOLANO BORJA DIEGO ENRIQUE - ING SISTEMAS</t>
  </si>
  <si>
    <t xml:space="preserve"> DAVID CASTRO BARON - ING. TELEMATICO</t>
  </si>
  <si>
    <t>20 puntos</t>
  </si>
  <si>
    <t>59-60</t>
  </si>
  <si>
    <t>Aclarado</t>
  </si>
  <si>
    <t>Aclarada</t>
  </si>
  <si>
    <t>60-85</t>
  </si>
  <si>
    <t>100-117</t>
  </si>
  <si>
    <t>Certificación TOGAF y Cumple experiencia de 2 años como arquitecto</t>
  </si>
  <si>
    <t>59-106</t>
  </si>
  <si>
    <t>BCO. CAJA SOCIAL - 4500043752</t>
  </si>
  <si>
    <t>115-116-300</t>
  </si>
  <si>
    <t>4.1. CALIDAD DEL PROPONENTE:
El proponente deberá acreditar certificación como Partner “Certified” y/o Partner Gold de MEGA</t>
  </si>
  <si>
    <t>No cumple experiencia exigida</t>
  </si>
  <si>
    <t>45 ACL</t>
  </si>
  <si>
    <t>44 ACL</t>
  </si>
  <si>
    <t>46 ACL</t>
  </si>
  <si>
    <t xml:space="preserve">47 ACL </t>
  </si>
  <si>
    <t>Arquitecto Empresarial</t>
  </si>
  <si>
    <t>291 PROP y 112 a 119 ACL</t>
  </si>
  <si>
    <t>292 PROP Y 120 A 125 ACL</t>
  </si>
  <si>
    <t>296 PROP Y 126-190 ACL</t>
  </si>
  <si>
    <t>297 PROP Y 126-190 ACL</t>
  </si>
  <si>
    <t>SERVICIO GEOLOGICO COLOMBIANO - 533/2015</t>
  </si>
  <si>
    <t xml:space="preserve">Aclarado </t>
  </si>
  <si>
    <t>Se toma periodo que no traslapa</t>
  </si>
  <si>
    <t>CERTIFICACION BPM AURAPORTAL</t>
  </si>
  <si>
    <t>No cumple experiencia exigida - No fue aclarada</t>
  </si>
  <si>
    <t>Aclarado - No cumple con experiencia exigida</t>
  </si>
  <si>
    <t>Certificado BPM DE OMG</t>
  </si>
  <si>
    <t>ACLARADO - MAGISTER EN ADMINISTRACION DE EMPRESAS</t>
  </si>
  <si>
    <t>Certificación  Bizagi profesional</t>
  </si>
  <si>
    <t xml:space="preserve">PROF. VICTOR HUGO QUINTERO MARIN INGENIERO ELECTRONICO </t>
  </si>
  <si>
    <t>No fueron entregados soportes de Formación. Anexo 14 sin firma.</t>
  </si>
  <si>
    <t>No fueron entregados soportes de experiencia. Anexo 14 sin firma.</t>
  </si>
  <si>
    <t>REQUISITOS HABILITANTES</t>
  </si>
  <si>
    <t>EQUIPO DE TRABAJO</t>
  </si>
  <si>
    <t>3.- Consultor en Gestión de Asimilación del Cambio</t>
  </si>
  <si>
    <t>MAGISTER EN  DIRECCION ESTRATEGICA DE ESPAÑA - Aclarada aporta convalidación.</t>
  </si>
  <si>
    <t xml:space="preserve">Calificación Técnica: Para ser objeto de evaluación y calificación técnica, la propuesta debe cumplir con los requisitos técnicos y condiciones mínimas establecidas en este documento, de lo contrario no será evaluada.
El criterio técnico se evaluará con un puntaje máximo de 70 puntos, siempre y cuando la propuesta cumpla las condiciones mínimas establecidas en este documento. </t>
  </si>
  <si>
    <t>El proponente ofrece 2 Consultores BPM adicionales en su equipo de trabajo.</t>
  </si>
  <si>
    <t>El Consultor líder  de procesos BPM presentado por el proponente tiene vinculación directa con SOAINT mayor a 1 año.</t>
  </si>
  <si>
    <t>ITEMS A EVALUAR</t>
  </si>
  <si>
    <t>UT FOGACOOP BPM 
(SOAIN - GLOBAL TEC.)</t>
  </si>
  <si>
    <t>UT MYQ-ASSIST</t>
  </si>
  <si>
    <t>El Consultor líder  de procesos BPM presentado por el proponente tiene vinculación directa con MYQ mayor a 1 año.</t>
  </si>
  <si>
    <t xml:space="preserve">Aclarado - Especialista en Gerencia de Talento Humano. </t>
  </si>
  <si>
    <t>251-252-253</t>
  </si>
  <si>
    <t>QUIEN APORTA CERTIFICACION</t>
  </si>
  <si>
    <t>MESES DE EXPERIENCIA DEL CONTRATO</t>
  </si>
  <si>
    <t>% PARTICIPACION DEL CONTRATO O PROYECTO</t>
  </si>
  <si>
    <t>SOAIN EN UT</t>
  </si>
  <si>
    <t>BCO. CAJA SOCIAL - 4500039004</t>
  </si>
  <si>
    <t>ACL</t>
  </si>
  <si>
    <t>STEFANINI UT</t>
  </si>
  <si>
    <t>BANCO DE BOGOTA - 356-3</t>
  </si>
  <si>
    <t>Aclarado - La  certificación fue expedida  el 14/08/17</t>
  </si>
  <si>
    <t>GROWDATA</t>
  </si>
  <si>
    <t>COEM-UT</t>
  </si>
  <si>
    <t>MYQ UT</t>
  </si>
  <si>
    <t>2) Experiencia de 1 año adicional al mínimo exigido de Tres (3) de los miembros del Equipo de trabajo.  10 puntos</t>
  </si>
  <si>
    <t>SUBTOTAL EXPERIENCIA MIEMBRO ONE CLICK</t>
  </si>
  <si>
    <t>TOTAL EXPERIENCIA UT</t>
  </si>
  <si>
    <t>SUBTOTAL EXPERIENCIA MIEMBRO RSM</t>
  </si>
  <si>
    <t>SUBTOTAL EXPERIENCIA MIEMBRO EY</t>
  </si>
  <si>
    <t>SUBTOTAL EXPERIENCIA MIEMBRO STEFANINI</t>
  </si>
  <si>
    <t>SUBTOTAL EXPERIENCIA MIEMBRO ASSIST</t>
  </si>
  <si>
    <t>SUBTOTAL EXPERIENCIA MIEMBRO MYQ</t>
  </si>
  <si>
    <t>SUBTOTAL EXPERIENCIA MIEMBRO GROW DATA</t>
  </si>
  <si>
    <t>SUBTOTAL EXPERIENCIA MIEMBRO COEM</t>
  </si>
  <si>
    <t>ICA - EN UT</t>
  </si>
  <si>
    <t>MINTRABAJO - UT</t>
  </si>
  <si>
    <t>Aclarado - Se traslapa</t>
  </si>
  <si>
    <t>Aclarado - Se toma periodo que no traslapa</t>
  </si>
  <si>
    <t>64-65</t>
  </si>
  <si>
    <t>Se traslapa</t>
  </si>
  <si>
    <t>No cumple experiencia exigida - REVISAR CON FRANCISCO</t>
  </si>
  <si>
    <t>En ejecución la certificación fue dada el 23/1/18</t>
  </si>
  <si>
    <t>Aclarado - Se toma experiencia hasta la fecha de la certificación expedida  el 14/08/17</t>
  </si>
  <si>
    <t>BANCO DE BOGOTA - 356-4</t>
  </si>
  <si>
    <t>BANCO DE BOGOTA - 356-2</t>
  </si>
  <si>
    <t>Aclarado - Se traslapa - La  certificación fue expedida  el 14/08/17</t>
  </si>
  <si>
    <t>No cumple - módulo de riesgos MEGA</t>
  </si>
  <si>
    <t>Aclarado - El Profesional CRISTIAN CAMILO GAITAN - ING. ELECTRÓNICO -  PRESENTADO EN MODIFICACIÓN DE  ACLARACIONES EN REEMPLAZO DE JUAN MANUEL FLECHAS A FOLIO 6  y 47 de aclaraciones de fecha 12 de febrero de 2018</t>
  </si>
  <si>
    <t>Maestría en Gestión de Proyectos - MODIFICADO EN ACLARACIONES A FOLIO 45 de aclaraciones de fecha 12 de febrero de 2018</t>
  </si>
  <si>
    <t>Aclarado por cambio de profesional para el rol. A Folio 46 de aclaraciones de fecha 12 de febrero de 2018</t>
  </si>
  <si>
    <t>Aclarado feb 19/2018</t>
  </si>
  <si>
    <t>Aclarada Feb 12 y 19 de 2018</t>
  </si>
  <si>
    <t>Aportado en aclaración Feb 19 de 2018</t>
  </si>
  <si>
    <t>En Aclaración No. 2  de Feb 19/2018 Se solicita cambio por ALDEMAR CASAS GAITAN - PROF. ADMINISTRACION DE EMPRESAS, en reemplazo de la profesional LUZ HELENA URIBE.</t>
  </si>
  <si>
    <t>Aclarado Feb 12/2018  - PROF. JOSE VICENTE CIFUENTES - ING. INDUSTRIAL en reemplazo de RAÚL RAFAEL RUÍZ CUBILLOS</t>
  </si>
  <si>
    <t>Aclarado Feb 19/2018 y Feb 22/2018</t>
  </si>
  <si>
    <t>PROF. DAVID ALEXANDER PEÑA FRANCO - ING. DE SISTEMAS CAMBIADO EN ACLARACION DEL 12  DE FEB/2018 EN REEMPLAZO DE PROF. JULIAN EDUARDO RAMIREZ RICO - ING. INFORMATICO</t>
  </si>
  <si>
    <t>Aclarado - FEB 12 DE 2018</t>
  </si>
  <si>
    <t>PROF. KAREN ROSARIO MORENO BARRAGAN - ING. DE SISTEMAS.  ESPECIALISTA EN INFORMATICA INDUSTRIAL A FOLIO 173 Y MAGISTER EN TECNOLÓGICO EN BUSSINES PROCESS MANAGEMENT  A FOLIO 174, EL CUAL EN ACLARACION SE SUSCRIBE A CODIGO 748 DE CLASIFICACION CINES DE LA UNESCO.</t>
  </si>
  <si>
    <t>Aclarado - Feb 12/2018</t>
  </si>
  <si>
    <t>21, 58 a 67 ACL</t>
  </si>
  <si>
    <t>Aclarado Feb 19/2018</t>
  </si>
  <si>
    <t>99-106 - ACL</t>
  </si>
  <si>
    <t>115 A 118</t>
  </si>
  <si>
    <t>Aclarada Feb 12/2018  y Feb 19/2018</t>
  </si>
  <si>
    <t>142-143</t>
  </si>
  <si>
    <t>149 A 151</t>
  </si>
  <si>
    <t>Aclarado Feb 12/2018</t>
  </si>
  <si>
    <t>130-135-ACL</t>
  </si>
  <si>
    <t>140</t>
  </si>
  <si>
    <t>141</t>
  </si>
  <si>
    <t>146</t>
  </si>
  <si>
    <t>PROFESIONAL JAIRO ALBERTO RIASCOS MUÑOZ PROF. INGENIERO ELECTRÓNICO -  MODIFICADO EN ACLARACIONES FEB 12/2018</t>
  </si>
  <si>
    <t>SOPORTES DE ACLARACION FEB 12 DE 2018</t>
  </si>
  <si>
    <t>112 Y ACL</t>
  </si>
  <si>
    <t>78-105</t>
  </si>
  <si>
    <t>Aclarada Feb 12/2018- No cumple experiencia requerida y No evidencia % de participación</t>
  </si>
  <si>
    <t xml:space="preserve">Aclarada Feb 12/2018 - Se traslapa </t>
  </si>
  <si>
    <t>Aclarada Feb 12/2018 - se toma periodo que no traslapa</t>
  </si>
  <si>
    <t>Aclarada Feb 12/2018</t>
  </si>
  <si>
    <t>Aclarada Feb 12/2018 - Proponente solicita no ser tenida en cuenta.</t>
  </si>
  <si>
    <t>En Aclaración No. 1 Feb 12/18 -  En anexo 11 se presenta el diploma de Magister en Executive en Administración de Empresas de Madrid con documento de apostille y en aclaración No. 2 Feb 19/18 aporta plan de estudios y ubica título de formación en el código 748 de la clasificación CINES de la UNESCO.</t>
  </si>
  <si>
    <t>Aclarado Feb 12/2018 Anexo 8</t>
  </si>
  <si>
    <t>Aclarado - Certificación TOGAF y  experiencia de 2 años como Arquitecto Empresarial Aclarado Feb 12/2018 Anexo 8.</t>
  </si>
  <si>
    <t>Aclarada Feb 9/2018</t>
  </si>
  <si>
    <t>Aclarado FEb 12/2018  Y Feb 19/2018</t>
  </si>
  <si>
    <t>PROFESIONAL PAULA VICKY HERRERA LEGUIZAMON - ECONOMISTA EXTERNADO NO CUMPLE CODIGO SNIES NBC</t>
  </si>
  <si>
    <t>Aclarado Feb 19/2018  OSVALDO JOSE GARCERANT ROSALES - PORF. INGENIERIA INDUSTRIAL EN REEMPLAZO  DE PAOLA ESCOBAR PULIDO</t>
  </si>
  <si>
    <t>Aclarado - TOGAF y Experiencia certificada 2 años de AE</t>
  </si>
  <si>
    <t>Aclarada Marzo 7</t>
  </si>
  <si>
    <t>Aclarada Feb 9/2018 y Marzo 7/2018</t>
  </si>
  <si>
    <t>Aclarada Anexos 1 y 2 de respuesta del 7/3/2018 - REVISAR CON FRANCISCO los contratos remitidos en aclaración del 7 de marzo no corresponden a la certificación a aportada.</t>
  </si>
  <si>
    <t>Aclarada Anexo 3 respuesta del 7/3/2018</t>
  </si>
  <si>
    <t>Se realizaron cambios y modificaciones de los miembros del equipo de trabajo base y/o soportes presentados por éstos.</t>
  </si>
  <si>
    <t>Se realizaron cambios y modificaciones de  dos (2) de los miembros del equipo de trabajo base y/o soportes presentados por éstos.</t>
  </si>
  <si>
    <t>Aclarado Feb 9 y 19 y  marzo 7 de 2018. Las certificaciones validadas para la experiencia solicitada suman 58,6 meses de experiencia.</t>
  </si>
  <si>
    <t>Aclarado Feb 12/2018 y Feb 19/2018. Las certificaciones validadas para la experiencia solicitada suman 66 meses de experiencia.</t>
  </si>
  <si>
    <t>Aclarada Feb 9/2018. Las certificaciones validadas para la experiencia solicitada suman 66 meses de experiencia.</t>
  </si>
  <si>
    <t>Aclarado Febrero 12/2018 y Marzo 7/2018 - Las certificaciones validadas para la experiencia solicitada suman 19 meses de experiencia, por tanto no cumple con la experiencia mínima de 60 meses.</t>
  </si>
  <si>
    <t>Presentó diploma de BIZAGI como consultor comercial, se solicitó aclaración y no entregó respuesta en el término previsto para tal fin.</t>
  </si>
  <si>
    <t>Aclarado Feb 12/2018 - ESPECIALISTA EN GERENCIA DE PROYECTOS</t>
  </si>
  <si>
    <t>Aclarado Feb 12/2018 PROF. ELIAS REINALDO GAMEZ  - INGENIERO DE SISTEMAS ESPECIALISTA EN INGENIERIA DEL SOFTWARE</t>
  </si>
  <si>
    <t>Presentó diploma de ESPECIALISTA EN INGENIERÍA DE SOFTWARE a folio 123 de la propuesta, adicionalmente aporta diploma de MAGISTER EN DIRECCION GENERAL DE PANAMA SIN CONVALIDAR a folio 122.</t>
  </si>
  <si>
    <t>Aclarada Marzo 7, se toma experiencia desde la terminación de materias el 10/12/13</t>
  </si>
  <si>
    <t>En aclaración del 7 de marzo. PROF. JAIRO ALBERTO RIASCO ING. DE SISTEMAS en reemplazo de la  PROF. MARÍA ISABEL JARAMILLO JARAMILLO - ING. INDUSTRIAL</t>
  </si>
  <si>
    <t>Aclarado Marzo 2018</t>
  </si>
  <si>
    <t>TOGAF 9 CERTIFIED experiencia de 2 años como Arquitecto Empresarial</t>
  </si>
  <si>
    <t xml:space="preserve"> </t>
  </si>
  <si>
    <t>El Gerente de Proyecto, el consultor líder BPM, el consultor de Gestión de Cambio y consultor BPM cuentan con la experiencia adicional requerida, sin que hayan realizado modificaciones que les afecten en las aclaraciones.</t>
  </si>
  <si>
    <t xml:space="preserve">Aclararado Feb 12/2018 y Marzo 7/2018. Las certificaciones validadas para la experiencia solicitada suman 63 meses de experiencia </t>
  </si>
  <si>
    <t>El Gerente del proyecto,  Consultor de Gestión de Cambio y Experto en Nintex cuentan con la experiencia adicional requerida , sin que hayan realizado modificaciones que les afecten en las aclaraciones.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</si>
</sst>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10"/>
      <color theme="1"/>
      <name val="Arial"/>
      <family val="2"/>
    </font>
    <font>
      <b/>
      <sz val="10"/>
      <color theme="0"/>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0"/>
      <name val="Arial"/>
      <family val="2"/>
    </font>
    <font>
      <b/>
      <sz val="11"/>
      <name val="Calibri"/>
      <family val="2"/>
      <scheme val="minor"/>
    </font>
    <font>
      <sz val="9"/>
      <name val="Arial"/>
      <family val="2"/>
    </font>
    <font>
      <b/>
      <sz val="10"/>
      <name val="Arial"/>
      <family val="2"/>
    </font>
    <font>
      <sz val="10"/>
      <color rgb="FFFF0000"/>
      <name val="Arial"/>
      <family val="2"/>
    </font>
    <font>
      <sz val="10"/>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002060"/>
        <bgColor indexed="64"/>
      </patternFill>
    </fill>
    <fill>
      <patternFill patternType="gray125">
        <bgColor rgb="FF002060"/>
      </patternFill>
    </fill>
    <fill>
      <patternFill patternType="solid">
        <fgColor theme="0"/>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rgb="FF00B0F0"/>
        <bgColor indexed="64"/>
      </patternFill>
    </fill>
    <fill>
      <patternFill patternType="solid">
        <fgColor theme="8" tint="0.59999389629810485"/>
        <bgColor indexed="64"/>
      </patternFill>
    </fill>
  </fills>
  <borders count="2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52">
    <xf numFmtId="0" fontId="0" fillId="0" borderId="0" xfId="0"/>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xf numFmtId="164" fontId="0" fillId="0" borderId="0" xfId="0" applyNumberFormat="1"/>
    <xf numFmtId="0" fontId="4" fillId="0" borderId="0" xfId="0" applyFont="1"/>
    <xf numFmtId="0" fontId="0" fillId="0" borderId="3" xfId="0" applyBorder="1" applyAlignment="1">
      <alignment horizontal="center" vertical="center" wrapText="1"/>
    </xf>
    <xf numFmtId="3" fontId="0" fillId="0" borderId="3" xfId="0" applyNumberFormat="1" applyBorder="1" applyAlignment="1">
      <alignment horizontal="center" vertical="center" wrapText="1"/>
    </xf>
    <xf numFmtId="0" fontId="0" fillId="0" borderId="0" xfId="0" applyAlignment="1">
      <alignment vertical="center"/>
    </xf>
    <xf numFmtId="0" fontId="0" fillId="5" borderId="3" xfId="0" applyFill="1" applyBorder="1" applyAlignment="1">
      <alignment horizontal="center" vertical="center" wrapText="1"/>
    </xf>
    <xf numFmtId="3" fontId="0" fillId="5" borderId="3" xfId="0" applyNumberFormat="1" applyFill="1" applyBorder="1" applyAlignment="1">
      <alignment horizontal="center" vertical="center" wrapText="1"/>
    </xf>
    <xf numFmtId="14" fontId="0" fillId="5" borderId="3" xfId="0" applyNumberForma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8" fillId="5" borderId="3" xfId="0"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0" xfId="0" applyFont="1" applyFill="1" applyBorder="1" applyAlignment="1">
      <alignment horizontal="center" vertical="center" wrapText="1"/>
    </xf>
    <xf numFmtId="14" fontId="8" fillId="5" borderId="0" xfId="0" applyNumberFormat="1" applyFont="1" applyFill="1" applyBorder="1" applyAlignment="1">
      <alignment horizontal="center" vertical="center" wrapText="1"/>
    </xf>
    <xf numFmtId="3" fontId="8"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8" fillId="0" borderId="0" xfId="0" applyFont="1"/>
    <xf numFmtId="0" fontId="5" fillId="7" borderId="3" xfId="0" applyFont="1" applyFill="1" applyBorder="1" applyAlignment="1">
      <alignment vertical="center"/>
    </xf>
    <xf numFmtId="0" fontId="5" fillId="7" borderId="3" xfId="0" applyFont="1" applyFill="1" applyBorder="1" applyAlignment="1">
      <alignment horizontal="center" vertical="center" wrapText="1"/>
    </xf>
    <xf numFmtId="14" fontId="5" fillId="7" borderId="3"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49" fontId="9" fillId="5" borderId="3" xfId="0" applyNumberFormat="1" applyFont="1" applyFill="1" applyBorder="1" applyAlignment="1">
      <alignment horizontal="center" vertical="center" wrapText="1"/>
    </xf>
    <xf numFmtId="0" fontId="0" fillId="5" borderId="3" xfId="0" applyFont="1" applyFill="1" applyBorder="1" applyAlignment="1">
      <alignment horizontal="center" vertical="center" wrapText="1"/>
    </xf>
    <xf numFmtId="3" fontId="0" fillId="0" borderId="0" xfId="0" applyNumberFormat="1" applyAlignment="1">
      <alignment horizontal="center"/>
    </xf>
    <xf numFmtId="0" fontId="9" fillId="5" borderId="3" xfId="0" applyFont="1" applyFill="1" applyBorder="1" applyAlignment="1">
      <alignment horizontal="left" vertical="top" wrapText="1"/>
    </xf>
    <xf numFmtId="0" fontId="9" fillId="5" borderId="3" xfId="0" applyFont="1" applyFill="1" applyBorder="1" applyAlignment="1">
      <alignment horizontal="center" vertical="top"/>
    </xf>
    <xf numFmtId="0" fontId="9" fillId="0" borderId="3" xfId="0" applyFont="1" applyBorder="1" applyAlignment="1">
      <alignment horizontal="justify" vertical="center" wrapText="1"/>
    </xf>
    <xf numFmtId="0" fontId="9" fillId="0" borderId="3" xfId="0" applyFont="1" applyBorder="1" applyAlignment="1">
      <alignment horizontal="center" vertical="top"/>
    </xf>
    <xf numFmtId="0" fontId="9" fillId="0" borderId="3" xfId="0" applyFont="1" applyBorder="1" applyAlignment="1">
      <alignment horizontal="left" vertical="top" wrapText="1"/>
    </xf>
    <xf numFmtId="49" fontId="9" fillId="0" borderId="3" xfId="0" applyNumberFormat="1" applyFont="1" applyBorder="1" applyAlignment="1">
      <alignment horizontal="left" vertical="top"/>
    </xf>
    <xf numFmtId="0" fontId="9" fillId="5" borderId="3" xfId="0" applyFont="1" applyFill="1" applyBorder="1" applyAlignment="1">
      <alignment horizontal="justify" vertical="center" wrapText="1"/>
    </xf>
    <xf numFmtId="49" fontId="9" fillId="5" borderId="3" xfId="0" applyNumberFormat="1" applyFont="1" applyFill="1" applyBorder="1" applyAlignment="1">
      <alignment horizontal="left" vertical="top"/>
    </xf>
    <xf numFmtId="49" fontId="9" fillId="5" borderId="3" xfId="0" applyNumberFormat="1" applyFont="1" applyFill="1" applyBorder="1" applyAlignment="1">
      <alignment horizontal="left" vertical="top"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8" fillId="5" borderId="0" xfId="0" applyFont="1" applyFill="1"/>
    <xf numFmtId="0" fontId="8" fillId="0" borderId="6" xfId="0" applyFont="1" applyBorder="1" applyAlignment="1">
      <alignment vertical="center" wrapText="1"/>
    </xf>
    <xf numFmtId="9" fontId="8" fillId="5" borderId="3" xfId="1" applyFont="1" applyFill="1" applyBorder="1" applyAlignment="1">
      <alignment horizontal="center" vertical="center" wrapText="1"/>
    </xf>
    <xf numFmtId="9" fontId="0" fillId="5" borderId="3" xfId="1" applyFont="1" applyFill="1" applyBorder="1" applyAlignment="1">
      <alignment horizontal="center" vertical="center" wrapText="1"/>
    </xf>
    <xf numFmtId="0" fontId="9" fillId="0" borderId="3" xfId="0" applyFont="1" applyBorder="1" applyAlignment="1">
      <alignment horizontal="center" vertical="center" wrapText="1"/>
    </xf>
    <xf numFmtId="9" fontId="8" fillId="5" borderId="14" xfId="1" applyFont="1" applyFill="1" applyBorder="1" applyAlignment="1">
      <alignment horizontal="center" vertical="center" wrapText="1"/>
    </xf>
    <xf numFmtId="9" fontId="0" fillId="5" borderId="0" xfId="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3" fontId="0" fillId="0" borderId="0" xfId="0" applyNumberFormat="1" applyBorder="1" applyAlignment="1">
      <alignment horizontal="center"/>
    </xf>
    <xf numFmtId="164" fontId="0" fillId="0" borderId="0" xfId="0" applyNumberFormat="1" applyBorder="1"/>
    <xf numFmtId="0" fontId="0" fillId="9" borderId="3" xfId="0" applyFill="1" applyBorder="1" applyAlignment="1">
      <alignment horizontal="center" vertical="center" wrapText="1"/>
    </xf>
    <xf numFmtId="9" fontId="8" fillId="9" borderId="3" xfId="1" applyFont="1" applyFill="1" applyBorder="1" applyAlignment="1">
      <alignment horizontal="center" vertical="center" wrapText="1"/>
    </xf>
    <xf numFmtId="3" fontId="0" fillId="9" borderId="3" xfId="0" applyNumberFormat="1" applyFill="1" applyBorder="1" applyAlignment="1">
      <alignment horizontal="center" vertical="center" wrapText="1"/>
    </xf>
    <xf numFmtId="3" fontId="5" fillId="9"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3" fontId="5" fillId="5" borderId="14" xfId="0" applyNumberFormat="1" applyFont="1" applyFill="1" applyBorder="1" applyAlignment="1">
      <alignment horizontal="center" vertical="center" wrapText="1"/>
    </xf>
    <xf numFmtId="0" fontId="0" fillId="5" borderId="14" xfId="0" applyFont="1" applyFill="1" applyBorder="1" applyAlignment="1">
      <alignment horizontal="center" vertical="center" wrapText="1"/>
    </xf>
    <xf numFmtId="164" fontId="0" fillId="5" borderId="0" xfId="0" applyNumberFormat="1" applyFill="1" applyBorder="1" applyAlignment="1">
      <alignment horizontal="center" vertical="center" wrapText="1"/>
    </xf>
    <xf numFmtId="0" fontId="4" fillId="0" borderId="0" xfId="0" applyFont="1" applyBorder="1"/>
    <xf numFmtId="0" fontId="4" fillId="8" borderId="3" xfId="0" applyFont="1" applyFill="1" applyBorder="1" applyAlignment="1">
      <alignment horizontal="center" vertical="center" wrapText="1"/>
    </xf>
    <xf numFmtId="164" fontId="0" fillId="0" borderId="3" xfId="0" applyNumberFormat="1" applyBorder="1" applyAlignment="1">
      <alignment horizontal="center" vertical="center" wrapText="1"/>
    </xf>
    <xf numFmtId="164" fontId="5" fillId="9"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49" fontId="12" fillId="5" borderId="3" xfId="0" applyNumberFormat="1" applyFont="1" applyFill="1" applyBorder="1" applyAlignment="1">
      <alignment horizontal="left" vertical="top"/>
    </xf>
    <xf numFmtId="3" fontId="10" fillId="9" borderId="3"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14" fontId="8" fillId="8" borderId="3" xfId="0" applyNumberFormat="1" applyFont="1" applyFill="1" applyBorder="1" applyAlignment="1">
      <alignment horizontal="center" vertical="center" wrapText="1"/>
    </xf>
    <xf numFmtId="0" fontId="0" fillId="8" borderId="3" xfId="0" applyFill="1" applyBorder="1" applyAlignment="1">
      <alignment horizontal="center" vertical="center" wrapText="1"/>
    </xf>
    <xf numFmtId="9" fontId="8" fillId="8" borderId="3" xfId="1" applyFont="1" applyFill="1" applyBorder="1" applyAlignment="1">
      <alignment horizontal="center" vertical="center" wrapText="1"/>
    </xf>
    <xf numFmtId="3" fontId="0" fillId="8" borderId="3" xfId="0" applyNumberFormat="1" applyFill="1" applyBorder="1" applyAlignment="1">
      <alignment horizontal="center" vertical="center" wrapText="1"/>
    </xf>
    <xf numFmtId="3" fontId="8" fillId="8" borderId="3" xfId="0" applyNumberFormat="1" applyFont="1" applyFill="1" applyBorder="1" applyAlignment="1">
      <alignment horizontal="center" vertical="center" wrapText="1"/>
    </xf>
    <xf numFmtId="9" fontId="8" fillId="5" borderId="0" xfId="1" applyFont="1" applyFill="1" applyBorder="1" applyAlignment="1">
      <alignment horizontal="center" vertical="center" wrapText="1"/>
    </xf>
    <xf numFmtId="0" fontId="5" fillId="5" borderId="3" xfId="0" applyFont="1" applyFill="1" applyBorder="1" applyAlignment="1">
      <alignment horizontal="center" vertical="center" wrapText="1"/>
    </xf>
    <xf numFmtId="3" fontId="0" fillId="0" borderId="0" xfId="0" applyNumberFormat="1" applyBorder="1"/>
    <xf numFmtId="0" fontId="13" fillId="5" borderId="3" xfId="0" applyFont="1" applyFill="1" applyBorder="1" applyAlignment="1">
      <alignment horizontal="center" vertical="center" wrapText="1"/>
    </xf>
    <xf numFmtId="0" fontId="13" fillId="5" borderId="3" xfId="0" applyFont="1" applyFill="1" applyBorder="1" applyAlignment="1">
      <alignment horizontal="center" vertical="top"/>
    </xf>
    <xf numFmtId="0" fontId="13" fillId="5" borderId="3" xfId="0" applyFont="1" applyFill="1" applyBorder="1" applyAlignment="1">
      <alignment horizontal="left" vertical="top" wrapText="1"/>
    </xf>
    <xf numFmtId="0" fontId="9" fillId="0" borderId="3" xfId="0" applyFont="1" applyBorder="1" applyAlignment="1">
      <alignment horizontal="center" vertical="center" wrapText="1"/>
    </xf>
    <xf numFmtId="0" fontId="8"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49" fontId="9" fillId="5" borderId="3" xfId="0" applyNumberFormat="1" applyFont="1" applyFill="1" applyBorder="1" applyAlignment="1">
      <alignment horizontal="left" vertical="center" wrapText="1"/>
    </xf>
    <xf numFmtId="49" fontId="13" fillId="5" borderId="3" xfId="0" applyNumberFormat="1" applyFont="1" applyFill="1" applyBorder="1" applyAlignment="1">
      <alignment horizontal="left" vertical="center" wrapText="1"/>
    </xf>
    <xf numFmtId="49" fontId="9" fillId="5" borderId="7" xfId="0" applyNumberFormat="1" applyFont="1" applyFill="1" applyBorder="1" applyAlignment="1">
      <alignment horizontal="left" vertical="center" wrapText="1"/>
    </xf>
    <xf numFmtId="0" fontId="0" fillId="0" borderId="0" xfId="0" applyAlignment="1">
      <alignment horizontal="left"/>
    </xf>
    <xf numFmtId="0" fontId="9" fillId="5" borderId="3" xfId="0" applyFont="1" applyFill="1" applyBorder="1" applyAlignment="1">
      <alignment horizontal="center"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9" fillId="0" borderId="3" xfId="0" applyFont="1" applyBorder="1" applyAlignment="1">
      <alignment horizontal="left" vertical="center" wrapText="1"/>
    </xf>
    <xf numFmtId="0" fontId="11" fillId="5" borderId="3" xfId="0" applyFont="1" applyFill="1" applyBorder="1" applyAlignment="1">
      <alignment horizontal="left" vertical="center" wrapText="1"/>
    </xf>
    <xf numFmtId="0" fontId="14" fillId="0" borderId="0" xfId="0" applyFont="1"/>
    <xf numFmtId="0" fontId="1" fillId="0" borderId="0" xfId="0" applyFont="1" applyAlignment="1">
      <alignment horizontal="center" vertical="center" wrapText="1"/>
    </xf>
    <xf numFmtId="0" fontId="2" fillId="4"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justify" vertical="center" wrapText="1"/>
    </xf>
    <xf numFmtId="0" fontId="14" fillId="0" borderId="4" xfId="0" applyFont="1" applyBorder="1" applyAlignment="1">
      <alignment horizontal="center" vertical="center" wrapText="1"/>
    </xf>
    <xf numFmtId="0" fontId="14" fillId="0" borderId="3" xfId="0" applyFont="1" applyBorder="1" applyAlignment="1">
      <alignment vertical="top" wrapText="1"/>
    </xf>
    <xf numFmtId="0" fontId="14" fillId="0" borderId="3" xfId="0" applyFont="1" applyBorder="1" applyAlignment="1">
      <alignment vertical="center" wrapText="1"/>
    </xf>
    <xf numFmtId="0" fontId="1"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vertical="center" wrapText="1"/>
    </xf>
    <xf numFmtId="0" fontId="14" fillId="0" borderId="3" xfId="0" applyFont="1" applyBorder="1" applyAlignment="1">
      <alignment horizontal="center" vertical="center"/>
    </xf>
    <xf numFmtId="0" fontId="14" fillId="0" borderId="14" xfId="0" applyFont="1" applyBorder="1" applyAlignment="1">
      <alignment vertical="center" wrapText="1"/>
    </xf>
    <xf numFmtId="0" fontId="14" fillId="0" borderId="14" xfId="0" applyFont="1" applyBorder="1" applyAlignment="1">
      <alignment horizontal="center" vertical="center" wrapText="1"/>
    </xf>
    <xf numFmtId="0" fontId="2" fillId="4"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4" fillId="0" borderId="0" xfId="0" applyFont="1" applyAlignment="1">
      <alignment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0" borderId="6" xfId="0" applyFont="1" applyBorder="1" applyAlignment="1">
      <alignment vertical="center" wrapText="1"/>
    </xf>
    <xf numFmtId="0" fontId="6" fillId="3"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3" xfId="0" applyFont="1" applyBorder="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3" fontId="10" fillId="9" borderId="3"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2"/>
  <sheetViews>
    <sheetView zoomScale="80" zoomScaleNormal="80" workbookViewId="0">
      <pane xSplit="4" ySplit="3" topLeftCell="E4" activePane="bottomRight" state="frozen"/>
      <selection pane="topRight" activeCell="E1" sqref="E1"/>
      <selection pane="bottomLeft" activeCell="A4" sqref="A4"/>
      <selection pane="bottomRight" activeCell="H4" sqref="H4"/>
    </sheetView>
  </sheetViews>
  <sheetFormatPr baseColWidth="10" defaultRowHeight="15" x14ac:dyDescent="0.25"/>
  <cols>
    <col min="1" max="1" width="2.140625" customWidth="1"/>
    <col min="3" max="3" width="15" customWidth="1"/>
    <col min="4" max="4" width="73.140625" customWidth="1"/>
    <col min="5" max="5" width="7.7109375" bestFit="1" customWidth="1"/>
    <col min="6" max="6" width="11.140625" customWidth="1"/>
    <col min="7" max="7" width="40.7109375" style="92" customWidth="1"/>
    <col min="8" max="8" width="7.7109375" bestFit="1" customWidth="1"/>
    <col min="9" max="9" width="12.7109375" style="92" customWidth="1"/>
    <col min="10" max="10" width="40.7109375" customWidth="1"/>
    <col min="11" max="11" width="7.7109375" bestFit="1" customWidth="1"/>
    <col min="12" max="12" width="11.42578125" customWidth="1"/>
    <col min="13" max="13" width="40.7109375" style="92" customWidth="1"/>
    <col min="14" max="15" width="11.42578125" customWidth="1"/>
    <col min="16" max="16" width="40.7109375" customWidth="1"/>
    <col min="17" max="17" width="7.7109375" bestFit="1" customWidth="1"/>
    <col min="19" max="19" width="40.7109375" customWidth="1"/>
  </cols>
  <sheetData>
    <row r="2" spans="1:19" s="3" customFormat="1" ht="42" customHeight="1" thickBot="1" x14ac:dyDescent="0.3">
      <c r="B2" s="118" t="s">
        <v>218</v>
      </c>
      <c r="C2" s="118"/>
      <c r="D2" s="119"/>
      <c r="E2" s="120" t="s">
        <v>9</v>
      </c>
      <c r="F2" s="121"/>
      <c r="G2" s="122"/>
      <c r="H2" s="120" t="s">
        <v>10</v>
      </c>
      <c r="I2" s="121"/>
      <c r="J2" s="122"/>
      <c r="K2" s="124" t="s">
        <v>103</v>
      </c>
      <c r="L2" s="124"/>
      <c r="M2" s="124"/>
      <c r="N2" s="120" t="s">
        <v>11</v>
      </c>
      <c r="O2" s="121"/>
      <c r="P2" s="122"/>
      <c r="Q2" s="120" t="s">
        <v>12</v>
      </c>
      <c r="R2" s="121"/>
      <c r="S2" s="122"/>
    </row>
    <row r="3" spans="1:19" s="4" customFormat="1" ht="30" customHeight="1" x14ac:dyDescent="0.25">
      <c r="B3" s="125" t="s">
        <v>0</v>
      </c>
      <c r="C3" s="126"/>
      <c r="D3" s="1" t="s">
        <v>2</v>
      </c>
      <c r="E3" s="2" t="s">
        <v>6</v>
      </c>
      <c r="F3" s="2" t="s">
        <v>7</v>
      </c>
      <c r="G3" s="2" t="s">
        <v>8</v>
      </c>
      <c r="H3" s="2" t="s">
        <v>6</v>
      </c>
      <c r="I3" s="2" t="s">
        <v>7</v>
      </c>
      <c r="J3" s="2" t="s">
        <v>8</v>
      </c>
      <c r="K3" s="2" t="s">
        <v>6</v>
      </c>
      <c r="L3" s="2" t="s">
        <v>7</v>
      </c>
      <c r="M3" s="2" t="s">
        <v>8</v>
      </c>
      <c r="N3" s="2" t="s">
        <v>6</v>
      </c>
      <c r="O3" s="2" t="s">
        <v>7</v>
      </c>
      <c r="P3" s="2" t="s">
        <v>8</v>
      </c>
      <c r="Q3" s="2" t="s">
        <v>6</v>
      </c>
      <c r="R3" s="2" t="s">
        <v>7</v>
      </c>
      <c r="S3" s="2" t="s">
        <v>8</v>
      </c>
    </row>
    <row r="4" spans="1:19" s="25" customFormat="1" ht="172.5" customHeight="1" x14ac:dyDescent="0.25">
      <c r="B4" s="127" t="s">
        <v>5</v>
      </c>
      <c r="C4" s="128"/>
      <c r="D4" s="38" t="s">
        <v>14</v>
      </c>
      <c r="E4" s="82" t="s">
        <v>28</v>
      </c>
      <c r="F4" s="82" t="s">
        <v>29</v>
      </c>
      <c r="G4" s="96" t="s">
        <v>314</v>
      </c>
      <c r="H4" s="93" t="s">
        <v>30</v>
      </c>
      <c r="I4" s="94" t="s">
        <v>192</v>
      </c>
      <c r="J4" s="36" t="s">
        <v>315</v>
      </c>
      <c r="K4" s="29" t="s">
        <v>30</v>
      </c>
      <c r="L4" s="29" t="s">
        <v>294</v>
      </c>
      <c r="M4" s="95" t="s">
        <v>328</v>
      </c>
      <c r="N4" s="29" t="s">
        <v>30</v>
      </c>
      <c r="O4" s="29" t="s">
        <v>189</v>
      </c>
      <c r="P4" s="29" t="s">
        <v>316</v>
      </c>
      <c r="Q4" s="82" t="s">
        <v>28</v>
      </c>
      <c r="R4" s="82" t="s">
        <v>125</v>
      </c>
      <c r="S4" s="82" t="s">
        <v>317</v>
      </c>
    </row>
    <row r="5" spans="1:19" s="25" customFormat="1" ht="44.25" customHeight="1" x14ac:dyDescent="0.25">
      <c r="A5" s="86"/>
      <c r="B5" s="127" t="s">
        <v>13</v>
      </c>
      <c r="C5" s="128"/>
      <c r="D5" s="38" t="s">
        <v>195</v>
      </c>
      <c r="E5" s="30" t="s">
        <v>30</v>
      </c>
      <c r="F5" s="30">
        <v>286</v>
      </c>
      <c r="G5" s="97"/>
      <c r="H5" s="87" t="s">
        <v>30</v>
      </c>
      <c r="I5" s="88">
        <v>55</v>
      </c>
      <c r="J5" s="40"/>
      <c r="K5" s="30" t="s">
        <v>30</v>
      </c>
      <c r="L5" s="30">
        <v>74</v>
      </c>
      <c r="M5" s="97"/>
      <c r="N5" s="29" t="s">
        <v>30</v>
      </c>
      <c r="O5" s="29">
        <v>56</v>
      </c>
      <c r="P5" s="29"/>
      <c r="Q5" s="30" t="s">
        <v>30</v>
      </c>
      <c r="R5" s="30">
        <v>156</v>
      </c>
      <c r="S5" s="30"/>
    </row>
    <row r="6" spans="1:19" s="25" customFormat="1" ht="86.25" customHeight="1" x14ac:dyDescent="0.25">
      <c r="B6" s="127" t="s">
        <v>56</v>
      </c>
      <c r="C6" s="128"/>
      <c r="D6" s="38" t="s">
        <v>57</v>
      </c>
      <c r="E6" s="30" t="s">
        <v>30</v>
      </c>
      <c r="F6" s="30">
        <v>41</v>
      </c>
      <c r="G6" s="97" t="s">
        <v>58</v>
      </c>
      <c r="H6" s="39" t="s">
        <v>30</v>
      </c>
      <c r="I6" s="41" t="s">
        <v>69</v>
      </c>
      <c r="J6" s="40">
        <v>2</v>
      </c>
      <c r="K6" s="30" t="s">
        <v>30</v>
      </c>
      <c r="L6" s="30">
        <v>2</v>
      </c>
      <c r="M6" s="97"/>
      <c r="N6" s="30" t="s">
        <v>30</v>
      </c>
      <c r="O6" s="30">
        <v>5</v>
      </c>
      <c r="P6" s="30"/>
      <c r="Q6" s="30" t="s">
        <v>30</v>
      </c>
      <c r="R6" s="30">
        <v>2</v>
      </c>
      <c r="S6" s="30"/>
    </row>
    <row r="7" spans="1:19" s="25" customFormat="1" ht="39.75" customHeight="1" x14ac:dyDescent="0.25">
      <c r="B7" s="127" t="s">
        <v>120</v>
      </c>
      <c r="C7" s="128"/>
      <c r="D7" s="38" t="s">
        <v>121</v>
      </c>
      <c r="E7" s="30" t="s">
        <v>30</v>
      </c>
      <c r="F7" s="30">
        <v>41</v>
      </c>
      <c r="G7" s="97" t="s">
        <v>58</v>
      </c>
      <c r="H7" s="39" t="s">
        <v>30</v>
      </c>
      <c r="I7" s="41" t="s">
        <v>281</v>
      </c>
      <c r="J7" s="40"/>
      <c r="K7" s="30" t="s">
        <v>30</v>
      </c>
      <c r="L7" s="30">
        <v>2</v>
      </c>
      <c r="M7" s="97"/>
      <c r="N7" s="30" t="s">
        <v>30</v>
      </c>
      <c r="O7" s="30" t="s">
        <v>189</v>
      </c>
      <c r="P7" s="30"/>
      <c r="Q7" s="30" t="s">
        <v>30</v>
      </c>
      <c r="R7" s="30"/>
      <c r="S7" s="30"/>
    </row>
    <row r="8" spans="1:19" s="25" customFormat="1" ht="84.6" customHeight="1" x14ac:dyDescent="0.25">
      <c r="B8" s="132" t="s">
        <v>219</v>
      </c>
      <c r="C8" s="129" t="s">
        <v>31</v>
      </c>
      <c r="D8" s="42" t="s">
        <v>37</v>
      </c>
      <c r="E8" s="29" t="s">
        <v>30</v>
      </c>
      <c r="F8" s="29" t="s">
        <v>200</v>
      </c>
      <c r="G8" s="95" t="s">
        <v>266</v>
      </c>
      <c r="H8" s="37" t="s">
        <v>30</v>
      </c>
      <c r="I8" s="41" t="s">
        <v>154</v>
      </c>
      <c r="J8" s="36" t="s">
        <v>153</v>
      </c>
      <c r="K8" s="30" t="s">
        <v>30</v>
      </c>
      <c r="L8" s="29">
        <v>110</v>
      </c>
      <c r="M8" s="95" t="s">
        <v>137</v>
      </c>
      <c r="N8" s="29" t="s">
        <v>30</v>
      </c>
      <c r="O8" s="29">
        <v>93</v>
      </c>
      <c r="P8" s="29" t="s">
        <v>175</v>
      </c>
      <c r="Q8" s="29" t="s">
        <v>30</v>
      </c>
      <c r="R8" s="29">
        <v>186</v>
      </c>
      <c r="S8" s="29" t="s">
        <v>215</v>
      </c>
    </row>
    <row r="9" spans="1:19" s="25" customFormat="1" ht="109.5" customHeight="1" x14ac:dyDescent="0.25">
      <c r="B9" s="132"/>
      <c r="C9" s="130"/>
      <c r="D9" s="42" t="s">
        <v>35</v>
      </c>
      <c r="E9" s="29" t="s">
        <v>30</v>
      </c>
      <c r="F9" s="29" t="s">
        <v>197</v>
      </c>
      <c r="G9" s="95" t="s">
        <v>267</v>
      </c>
      <c r="H9" s="37" t="s">
        <v>30</v>
      </c>
      <c r="I9" s="43" t="s">
        <v>156</v>
      </c>
      <c r="J9" s="36" t="s">
        <v>155</v>
      </c>
      <c r="K9" s="30" t="s">
        <v>30</v>
      </c>
      <c r="L9" s="29" t="s">
        <v>293</v>
      </c>
      <c r="M9" s="95" t="s">
        <v>300</v>
      </c>
      <c r="N9" s="29" t="s">
        <v>30</v>
      </c>
      <c r="O9" s="29">
        <v>94</v>
      </c>
      <c r="P9" s="29" t="s">
        <v>176</v>
      </c>
      <c r="Q9" s="29" t="s">
        <v>30</v>
      </c>
      <c r="R9" s="29" t="s">
        <v>170</v>
      </c>
      <c r="S9" s="29" t="s">
        <v>171</v>
      </c>
    </row>
    <row r="10" spans="1:19" s="25" customFormat="1" ht="44.45" customHeight="1" x14ac:dyDescent="0.25">
      <c r="B10" s="132"/>
      <c r="C10" s="130"/>
      <c r="D10" s="42" t="s">
        <v>36</v>
      </c>
      <c r="E10" s="29" t="s">
        <v>30</v>
      </c>
      <c r="F10" s="29" t="s">
        <v>199</v>
      </c>
      <c r="G10" s="95" t="s">
        <v>268</v>
      </c>
      <c r="H10" s="37" t="s">
        <v>30</v>
      </c>
      <c r="I10" s="44" t="s">
        <v>157</v>
      </c>
      <c r="J10" s="36"/>
      <c r="K10" s="30" t="s">
        <v>30</v>
      </c>
      <c r="L10" s="29">
        <v>113</v>
      </c>
      <c r="M10" s="95"/>
      <c r="N10" s="29" t="s">
        <v>30</v>
      </c>
      <c r="O10" s="29">
        <v>98</v>
      </c>
      <c r="P10" s="29"/>
      <c r="Q10" s="29" t="s">
        <v>30</v>
      </c>
      <c r="R10" s="29"/>
      <c r="S10" s="29" t="s">
        <v>286</v>
      </c>
    </row>
    <row r="11" spans="1:19" s="25" customFormat="1" ht="90" customHeight="1" x14ac:dyDescent="0.25">
      <c r="B11" s="132"/>
      <c r="C11" s="130"/>
      <c r="D11" s="42" t="s">
        <v>41</v>
      </c>
      <c r="E11" s="29" t="s">
        <v>30</v>
      </c>
      <c r="F11" s="29" t="s">
        <v>198</v>
      </c>
      <c r="G11" s="95" t="s">
        <v>269</v>
      </c>
      <c r="H11" s="37" t="s">
        <v>30</v>
      </c>
      <c r="I11" s="44" t="s">
        <v>158</v>
      </c>
      <c r="J11" s="36"/>
      <c r="K11" s="30" t="s">
        <v>30</v>
      </c>
      <c r="L11" s="29" t="s">
        <v>194</v>
      </c>
      <c r="M11" s="95" t="s">
        <v>301</v>
      </c>
      <c r="N11" s="29" t="s">
        <v>30</v>
      </c>
      <c r="O11" s="29" t="s">
        <v>85</v>
      </c>
      <c r="P11" s="51" t="s">
        <v>303</v>
      </c>
      <c r="Q11" s="29" t="s">
        <v>30</v>
      </c>
      <c r="R11" s="29" t="s">
        <v>128</v>
      </c>
      <c r="S11" s="29" t="s">
        <v>304</v>
      </c>
    </row>
    <row r="12" spans="1:19" s="25" customFormat="1" ht="71.25" customHeight="1" x14ac:dyDescent="0.25">
      <c r="B12" s="132"/>
      <c r="C12" s="131"/>
      <c r="D12" s="42" t="s">
        <v>54</v>
      </c>
      <c r="E12" s="29"/>
      <c r="F12" s="29"/>
      <c r="G12" s="95"/>
      <c r="H12" s="37" t="s">
        <v>30</v>
      </c>
      <c r="I12" s="44" t="s">
        <v>282</v>
      </c>
      <c r="J12" s="36" t="s">
        <v>325</v>
      </c>
      <c r="K12" s="45" t="s">
        <v>30</v>
      </c>
      <c r="L12" s="45">
        <v>114</v>
      </c>
      <c r="M12" s="95" t="s">
        <v>302</v>
      </c>
      <c r="N12" s="29" t="s">
        <v>30</v>
      </c>
      <c r="O12" s="29" t="s">
        <v>190</v>
      </c>
      <c r="P12" s="29" t="s">
        <v>191</v>
      </c>
      <c r="Q12" s="82"/>
      <c r="R12" s="82"/>
      <c r="S12" s="82"/>
    </row>
    <row r="13" spans="1:19" s="25" customFormat="1" ht="55.5" customHeight="1" x14ac:dyDescent="0.25">
      <c r="B13" s="132"/>
      <c r="C13" s="123" t="s">
        <v>32</v>
      </c>
      <c r="D13" s="42" t="s">
        <v>55</v>
      </c>
      <c r="E13" s="29" t="s">
        <v>30</v>
      </c>
      <c r="F13" s="29">
        <v>101</v>
      </c>
      <c r="G13" s="95" t="s">
        <v>133</v>
      </c>
      <c r="H13" s="37" t="s">
        <v>30</v>
      </c>
      <c r="I13" s="43" t="s">
        <v>160</v>
      </c>
      <c r="J13" s="36" t="s">
        <v>159</v>
      </c>
      <c r="K13" s="30" t="s">
        <v>30</v>
      </c>
      <c r="L13" s="29">
        <v>120</v>
      </c>
      <c r="M13" s="95" t="s">
        <v>138</v>
      </c>
      <c r="N13" s="29" t="s">
        <v>30</v>
      </c>
      <c r="O13" s="29">
        <v>123</v>
      </c>
      <c r="P13" s="29" t="s">
        <v>177</v>
      </c>
      <c r="Q13" s="82" t="s">
        <v>28</v>
      </c>
      <c r="R13" s="82">
        <v>229</v>
      </c>
      <c r="S13" s="82" t="s">
        <v>305</v>
      </c>
    </row>
    <row r="14" spans="1:19" s="25" customFormat="1" ht="96.75" customHeight="1" x14ac:dyDescent="0.25">
      <c r="B14" s="132"/>
      <c r="C14" s="123"/>
      <c r="D14" s="42" t="s">
        <v>45</v>
      </c>
      <c r="E14" s="29" t="s">
        <v>30</v>
      </c>
      <c r="F14" s="29">
        <v>102</v>
      </c>
      <c r="G14" s="95" t="s">
        <v>134</v>
      </c>
      <c r="H14" s="37" t="s">
        <v>30</v>
      </c>
      <c r="I14" s="89" t="s">
        <v>161</v>
      </c>
      <c r="J14" s="36" t="s">
        <v>321</v>
      </c>
      <c r="K14" s="30" t="s">
        <v>30</v>
      </c>
      <c r="L14" s="29">
        <v>122</v>
      </c>
      <c r="M14" s="95" t="s">
        <v>139</v>
      </c>
      <c r="N14" s="29" t="s">
        <v>30</v>
      </c>
      <c r="O14" s="29">
        <v>124</v>
      </c>
      <c r="P14" s="29" t="s">
        <v>178</v>
      </c>
      <c r="Q14" s="29" t="s">
        <v>30</v>
      </c>
      <c r="R14" s="29">
        <v>219</v>
      </c>
      <c r="S14" s="29" t="s">
        <v>221</v>
      </c>
    </row>
    <row r="15" spans="1:19" s="25" customFormat="1" ht="60.75" customHeight="1" x14ac:dyDescent="0.25">
      <c r="B15" s="132"/>
      <c r="C15" s="123"/>
      <c r="D15" s="42" t="s">
        <v>38</v>
      </c>
      <c r="E15" s="29" t="s">
        <v>30</v>
      </c>
      <c r="F15" s="29">
        <v>104</v>
      </c>
      <c r="G15" s="95" t="s">
        <v>214</v>
      </c>
      <c r="H15" s="83" t="s">
        <v>28</v>
      </c>
      <c r="I15" s="90" t="s">
        <v>162</v>
      </c>
      <c r="J15" s="84" t="s">
        <v>318</v>
      </c>
      <c r="K15" s="30" t="s">
        <v>30</v>
      </c>
      <c r="L15" s="29" t="s">
        <v>117</v>
      </c>
      <c r="M15" s="95" t="s">
        <v>140</v>
      </c>
      <c r="N15" s="29" t="s">
        <v>30</v>
      </c>
      <c r="O15" s="29">
        <v>128</v>
      </c>
      <c r="P15" s="29" t="s">
        <v>209</v>
      </c>
      <c r="Q15" s="29" t="s">
        <v>30</v>
      </c>
      <c r="R15" s="29">
        <v>227</v>
      </c>
      <c r="S15" s="29" t="s">
        <v>212</v>
      </c>
    </row>
    <row r="16" spans="1:19" s="25" customFormat="1" ht="48" customHeight="1" x14ac:dyDescent="0.25">
      <c r="B16" s="132"/>
      <c r="C16" s="123"/>
      <c r="D16" s="42" t="s">
        <v>39</v>
      </c>
      <c r="E16" s="29" t="s">
        <v>30</v>
      </c>
      <c r="F16" s="29" t="s">
        <v>135</v>
      </c>
      <c r="G16" s="95" t="s">
        <v>270</v>
      </c>
      <c r="H16" s="37" t="s">
        <v>30</v>
      </c>
      <c r="I16" s="89" t="s">
        <v>287</v>
      </c>
      <c r="J16" s="36" t="s">
        <v>283</v>
      </c>
      <c r="K16" s="29" t="s">
        <v>30</v>
      </c>
      <c r="L16" s="29">
        <v>125</v>
      </c>
      <c r="M16" s="95" t="s">
        <v>322</v>
      </c>
      <c r="N16" s="29" t="s">
        <v>30</v>
      </c>
      <c r="O16" s="29" t="s">
        <v>86</v>
      </c>
      <c r="P16" s="29"/>
      <c r="Q16" s="82" t="s">
        <v>28</v>
      </c>
      <c r="R16" s="82" t="s">
        <v>130</v>
      </c>
      <c r="S16" s="82" t="s">
        <v>211</v>
      </c>
    </row>
    <row r="17" spans="2:20" s="25" customFormat="1" ht="51.75" customHeight="1" x14ac:dyDescent="0.25">
      <c r="B17" s="132"/>
      <c r="C17" s="123"/>
      <c r="D17" s="42" t="s">
        <v>54</v>
      </c>
      <c r="E17" s="29"/>
      <c r="F17" s="29"/>
      <c r="G17" s="95"/>
      <c r="H17" s="37"/>
      <c r="I17" s="89"/>
      <c r="J17" s="36"/>
      <c r="K17" s="29"/>
      <c r="L17" s="29"/>
      <c r="M17" s="95"/>
      <c r="N17" s="29"/>
      <c r="O17" s="29"/>
      <c r="P17" s="29"/>
      <c r="Q17" s="29"/>
      <c r="R17" s="29"/>
      <c r="S17" s="29"/>
    </row>
    <row r="18" spans="2:20" s="25" customFormat="1" ht="63.75" x14ac:dyDescent="0.25">
      <c r="B18" s="132"/>
      <c r="C18" s="123" t="s">
        <v>220</v>
      </c>
      <c r="D18" s="42" t="s">
        <v>46</v>
      </c>
      <c r="E18" s="29" t="s">
        <v>30</v>
      </c>
      <c r="F18" s="29"/>
      <c r="G18" s="95" t="s">
        <v>272</v>
      </c>
      <c r="H18" s="37" t="s">
        <v>30</v>
      </c>
      <c r="I18" s="89" t="s">
        <v>288</v>
      </c>
      <c r="J18" s="36" t="s">
        <v>163</v>
      </c>
      <c r="K18" s="30" t="s">
        <v>30</v>
      </c>
      <c r="L18" s="29">
        <v>129</v>
      </c>
      <c r="M18" s="95" t="s">
        <v>141</v>
      </c>
      <c r="N18" s="29" t="s">
        <v>30</v>
      </c>
      <c r="O18" s="29">
        <v>143</v>
      </c>
      <c r="P18" s="29" t="s">
        <v>179</v>
      </c>
      <c r="Q18" s="29" t="s">
        <v>30</v>
      </c>
      <c r="R18" s="29"/>
      <c r="S18" s="29" t="s">
        <v>306</v>
      </c>
    </row>
    <row r="19" spans="2:20" s="25" customFormat="1" ht="41.25" customHeight="1" x14ac:dyDescent="0.25">
      <c r="B19" s="132"/>
      <c r="C19" s="123"/>
      <c r="D19" s="42" t="s">
        <v>42</v>
      </c>
      <c r="E19" s="29" t="s">
        <v>30</v>
      </c>
      <c r="F19" s="29"/>
      <c r="G19" s="95" t="s">
        <v>229</v>
      </c>
      <c r="H19" s="37" t="s">
        <v>30</v>
      </c>
      <c r="I19" s="89" t="s">
        <v>289</v>
      </c>
      <c r="J19" s="36" t="s">
        <v>164</v>
      </c>
      <c r="K19" s="30" t="s">
        <v>30</v>
      </c>
      <c r="L19" s="29">
        <v>131</v>
      </c>
      <c r="M19" s="95" t="s">
        <v>142</v>
      </c>
      <c r="N19" s="29" t="s">
        <v>30</v>
      </c>
      <c r="O19" s="29">
        <v>144</v>
      </c>
      <c r="P19" s="29" t="s">
        <v>180</v>
      </c>
      <c r="Q19" s="29" t="s">
        <v>30</v>
      </c>
      <c r="R19" s="29"/>
      <c r="S19" s="29" t="s">
        <v>213</v>
      </c>
    </row>
    <row r="20" spans="2:20" s="25" customFormat="1" ht="34.5" customHeight="1" x14ac:dyDescent="0.25">
      <c r="B20" s="132"/>
      <c r="C20" s="123"/>
      <c r="D20" s="42" t="s">
        <v>47</v>
      </c>
      <c r="E20" s="29" t="s">
        <v>30</v>
      </c>
      <c r="F20" s="29"/>
      <c r="G20" s="95" t="s">
        <v>271</v>
      </c>
      <c r="H20" s="33" t="s">
        <v>30</v>
      </c>
      <c r="I20" s="91" t="s">
        <v>284</v>
      </c>
      <c r="J20" s="36"/>
      <c r="K20" s="30" t="s">
        <v>30</v>
      </c>
      <c r="L20" s="29">
        <v>132</v>
      </c>
      <c r="M20" s="95"/>
      <c r="N20" s="29" t="s">
        <v>30</v>
      </c>
      <c r="O20" s="29" t="s">
        <v>87</v>
      </c>
      <c r="P20" s="29"/>
      <c r="Q20" s="29" t="s">
        <v>30</v>
      </c>
      <c r="R20" s="29"/>
      <c r="S20" s="29" t="s">
        <v>207</v>
      </c>
    </row>
    <row r="21" spans="2:20" s="25" customFormat="1" ht="54" customHeight="1" x14ac:dyDescent="0.25">
      <c r="B21" s="132"/>
      <c r="C21" s="123"/>
      <c r="D21" s="42" t="s">
        <v>54</v>
      </c>
      <c r="E21" s="29"/>
      <c r="F21" s="29"/>
      <c r="G21" s="95"/>
      <c r="H21" s="37"/>
      <c r="I21" s="89"/>
      <c r="J21" s="36"/>
      <c r="K21" s="29"/>
      <c r="L21" s="29"/>
      <c r="M21" s="95"/>
      <c r="N21" s="29"/>
      <c r="O21" s="29"/>
      <c r="P21" s="29"/>
      <c r="Q21" s="29" t="s">
        <v>30</v>
      </c>
      <c r="R21" s="29"/>
      <c r="S21" s="29" t="s">
        <v>307</v>
      </c>
    </row>
    <row r="22" spans="2:20" s="25" customFormat="1" ht="68.25" customHeight="1" x14ac:dyDescent="0.25">
      <c r="B22" s="132"/>
      <c r="C22" s="123" t="s">
        <v>33</v>
      </c>
      <c r="D22" s="42" t="s">
        <v>48</v>
      </c>
      <c r="E22" s="29" t="s">
        <v>30</v>
      </c>
      <c r="F22" s="29">
        <v>247</v>
      </c>
      <c r="G22" s="95" t="s">
        <v>273</v>
      </c>
      <c r="H22" s="37" t="s">
        <v>30</v>
      </c>
      <c r="I22" s="89" t="s">
        <v>290</v>
      </c>
      <c r="J22" s="36" t="s">
        <v>166</v>
      </c>
      <c r="K22" s="30" t="s">
        <v>30</v>
      </c>
      <c r="L22" s="29">
        <v>137</v>
      </c>
      <c r="M22" s="95" t="s">
        <v>143</v>
      </c>
      <c r="N22" s="29" t="s">
        <v>30</v>
      </c>
      <c r="O22" s="29">
        <v>156</v>
      </c>
      <c r="P22" s="29" t="s">
        <v>181</v>
      </c>
      <c r="Q22" s="29" t="s">
        <v>30</v>
      </c>
      <c r="R22" s="29">
        <v>236</v>
      </c>
      <c r="S22" s="29" t="s">
        <v>172</v>
      </c>
    </row>
    <row r="23" spans="2:20" s="25" customFormat="1" ht="41.25" customHeight="1" x14ac:dyDescent="0.25">
      <c r="B23" s="132"/>
      <c r="C23" s="123"/>
      <c r="D23" s="42" t="s">
        <v>43</v>
      </c>
      <c r="E23" s="29" t="s">
        <v>30</v>
      </c>
      <c r="F23" s="29">
        <v>245</v>
      </c>
      <c r="G23" s="95" t="s">
        <v>319</v>
      </c>
      <c r="H23" s="37" t="s">
        <v>30</v>
      </c>
      <c r="I23" s="89" t="s">
        <v>165</v>
      </c>
      <c r="J23" s="36" t="s">
        <v>167</v>
      </c>
      <c r="K23" s="30" t="s">
        <v>30</v>
      </c>
      <c r="L23" s="29">
        <v>138</v>
      </c>
      <c r="M23" s="95" t="s">
        <v>144</v>
      </c>
      <c r="N23" s="29" t="s">
        <v>30</v>
      </c>
      <c r="O23" s="29">
        <v>157</v>
      </c>
      <c r="P23" s="29" t="s">
        <v>182</v>
      </c>
      <c r="Q23" s="29" t="s">
        <v>30</v>
      </c>
      <c r="R23" s="29">
        <v>237</v>
      </c>
      <c r="S23" s="29" t="s">
        <v>173</v>
      </c>
    </row>
    <row r="24" spans="2:20" s="25" customFormat="1" ht="36.75" customHeight="1" x14ac:dyDescent="0.25">
      <c r="B24" s="132"/>
      <c r="C24" s="123"/>
      <c r="D24" s="42" t="s">
        <v>44</v>
      </c>
      <c r="E24" s="29" t="s">
        <v>30</v>
      </c>
      <c r="F24" s="29" t="s">
        <v>230</v>
      </c>
      <c r="G24" s="95" t="s">
        <v>274</v>
      </c>
      <c r="H24" s="37" t="s">
        <v>30</v>
      </c>
      <c r="I24" s="89" t="s">
        <v>285</v>
      </c>
      <c r="J24" s="36"/>
      <c r="K24" s="30" t="s">
        <v>30</v>
      </c>
      <c r="L24" s="29">
        <v>139</v>
      </c>
      <c r="M24" s="95"/>
      <c r="N24" s="29" t="s">
        <v>30</v>
      </c>
      <c r="O24" s="29" t="s">
        <v>88</v>
      </c>
      <c r="P24" s="51" t="s">
        <v>303</v>
      </c>
      <c r="Q24" s="29" t="s">
        <v>30</v>
      </c>
      <c r="R24" s="29">
        <v>239</v>
      </c>
      <c r="S24" s="29"/>
    </row>
    <row r="25" spans="2:20" s="25" customFormat="1" ht="52.5" customHeight="1" x14ac:dyDescent="0.25">
      <c r="B25" s="132"/>
      <c r="C25" s="123"/>
      <c r="D25" s="42" t="s">
        <v>54</v>
      </c>
      <c r="E25" s="30"/>
      <c r="F25" s="30"/>
      <c r="G25" s="97"/>
      <c r="H25" s="39"/>
      <c r="I25" s="41"/>
      <c r="J25" s="36"/>
      <c r="K25" s="29"/>
      <c r="L25" s="29"/>
      <c r="M25" s="95"/>
      <c r="N25" s="29"/>
      <c r="O25" s="29"/>
      <c r="P25" s="29"/>
      <c r="Q25" s="30"/>
      <c r="R25" s="30"/>
      <c r="S25" s="29"/>
    </row>
    <row r="26" spans="2:20" s="25" customFormat="1" ht="105.75" customHeight="1" x14ac:dyDescent="0.25">
      <c r="B26" s="132"/>
      <c r="C26" s="123" t="s">
        <v>40</v>
      </c>
      <c r="D26" s="46" t="s">
        <v>49</v>
      </c>
      <c r="E26" s="30" t="s">
        <v>30</v>
      </c>
      <c r="F26" s="30">
        <v>279</v>
      </c>
      <c r="G26" s="97" t="s">
        <v>275</v>
      </c>
      <c r="H26" s="37" t="s">
        <v>30</v>
      </c>
      <c r="I26" s="71"/>
      <c r="J26" s="36" t="s">
        <v>291</v>
      </c>
      <c r="K26" s="29" t="s">
        <v>30</v>
      </c>
      <c r="L26" s="29">
        <v>143</v>
      </c>
      <c r="M26" s="95" t="s">
        <v>323</v>
      </c>
      <c r="N26" s="30" t="s">
        <v>30</v>
      </c>
      <c r="O26" s="30">
        <v>181</v>
      </c>
      <c r="P26" s="30" t="s">
        <v>183</v>
      </c>
      <c r="Q26" s="30" t="s">
        <v>30</v>
      </c>
      <c r="R26" s="30">
        <v>254</v>
      </c>
      <c r="S26" s="30" t="s">
        <v>174</v>
      </c>
    </row>
    <row r="27" spans="2:20" s="25" customFormat="1" ht="72" customHeight="1" x14ac:dyDescent="0.25">
      <c r="B27" s="132"/>
      <c r="C27" s="123"/>
      <c r="D27" s="38" t="s">
        <v>50</v>
      </c>
      <c r="E27" s="30" t="s">
        <v>30</v>
      </c>
      <c r="F27" s="30">
        <v>284</v>
      </c>
      <c r="G27" s="97" t="s">
        <v>276</v>
      </c>
      <c r="H27" s="39" t="s">
        <v>30</v>
      </c>
      <c r="I27" s="41"/>
      <c r="J27" s="40" t="s">
        <v>292</v>
      </c>
      <c r="K27" s="29" t="s">
        <v>30</v>
      </c>
      <c r="L27" s="29" t="s">
        <v>118</v>
      </c>
      <c r="M27" s="19" t="s">
        <v>324</v>
      </c>
      <c r="N27" s="29" t="s">
        <v>30</v>
      </c>
      <c r="O27" s="29" t="s">
        <v>89</v>
      </c>
      <c r="P27" s="51" t="s">
        <v>303</v>
      </c>
      <c r="Q27" s="30" t="s">
        <v>30</v>
      </c>
      <c r="R27" s="30" t="s">
        <v>131</v>
      </c>
      <c r="S27" s="30"/>
    </row>
    <row r="28" spans="2:20" s="25" customFormat="1" ht="49.5" customHeight="1" x14ac:dyDescent="0.25">
      <c r="B28" s="132"/>
      <c r="C28" s="123"/>
      <c r="D28" s="42" t="s">
        <v>54</v>
      </c>
      <c r="E28" s="30"/>
      <c r="F28" s="30"/>
      <c r="G28" s="97"/>
      <c r="H28" s="39"/>
      <c r="I28" s="41"/>
      <c r="J28" s="40"/>
      <c r="K28" s="82"/>
      <c r="L28" s="82"/>
      <c r="M28" s="96"/>
      <c r="N28" s="29"/>
      <c r="O28" s="29"/>
      <c r="P28" s="29"/>
      <c r="Q28" s="30"/>
      <c r="R28" s="30"/>
      <c r="S28" s="30"/>
    </row>
    <row r="29" spans="2:20" s="25" customFormat="1" ht="99" customHeight="1" x14ac:dyDescent="0.25">
      <c r="B29" s="132"/>
      <c r="C29" s="123" t="s">
        <v>34</v>
      </c>
      <c r="D29" s="46" t="s">
        <v>49</v>
      </c>
      <c r="E29" s="30" t="s">
        <v>30</v>
      </c>
      <c r="F29" s="30">
        <v>172</v>
      </c>
      <c r="G29" s="98" t="s">
        <v>277</v>
      </c>
      <c r="H29" s="39" t="s">
        <v>30</v>
      </c>
      <c r="I29" s="41" t="s">
        <v>74</v>
      </c>
      <c r="J29" s="40" t="s">
        <v>168</v>
      </c>
      <c r="K29" s="30" t="s">
        <v>30</v>
      </c>
      <c r="L29" s="30">
        <v>153</v>
      </c>
      <c r="M29" s="97" t="s">
        <v>145</v>
      </c>
      <c r="N29" s="30" t="s">
        <v>30</v>
      </c>
      <c r="O29" s="30">
        <v>198</v>
      </c>
      <c r="P29" s="30" t="s">
        <v>184</v>
      </c>
      <c r="Q29" s="82" t="s">
        <v>28</v>
      </c>
      <c r="R29" s="82"/>
      <c r="S29" s="82" t="s">
        <v>216</v>
      </c>
      <c r="T29" s="47"/>
    </row>
    <row r="30" spans="2:20" s="25" customFormat="1" ht="68.25" customHeight="1" x14ac:dyDescent="0.25">
      <c r="B30" s="132"/>
      <c r="C30" s="123"/>
      <c r="D30" s="38" t="s">
        <v>132</v>
      </c>
      <c r="E30" s="30" t="s">
        <v>30</v>
      </c>
      <c r="F30" s="30">
        <v>184</v>
      </c>
      <c r="G30" s="95" t="s">
        <v>278</v>
      </c>
      <c r="H30" s="39" t="s">
        <v>30</v>
      </c>
      <c r="I30" s="41" t="s">
        <v>75</v>
      </c>
      <c r="J30" s="40"/>
      <c r="K30" s="30" t="s">
        <v>30</v>
      </c>
      <c r="L30" s="30" t="s">
        <v>119</v>
      </c>
      <c r="M30" s="95" t="s">
        <v>301</v>
      </c>
      <c r="N30" s="30" t="s">
        <v>30</v>
      </c>
      <c r="O30" s="30" t="s">
        <v>90</v>
      </c>
      <c r="P30" s="51" t="s">
        <v>309</v>
      </c>
      <c r="Q30" s="82" t="s">
        <v>28</v>
      </c>
      <c r="R30" s="82"/>
      <c r="S30" s="82" t="s">
        <v>217</v>
      </c>
      <c r="T30" s="47"/>
    </row>
    <row r="31" spans="2:20" s="25" customFormat="1" ht="57.75" customHeight="1" x14ac:dyDescent="0.25">
      <c r="B31" s="132"/>
      <c r="C31" s="123"/>
      <c r="D31" s="42" t="s">
        <v>54</v>
      </c>
      <c r="E31" s="30"/>
      <c r="F31" s="30"/>
      <c r="G31" s="97"/>
      <c r="H31" s="39"/>
      <c r="I31" s="41"/>
      <c r="J31" s="40"/>
      <c r="K31" s="29"/>
      <c r="L31" s="29"/>
      <c r="M31" s="95"/>
      <c r="N31" s="29"/>
      <c r="O31" s="29"/>
      <c r="P31" s="29"/>
      <c r="Q31" s="82" t="s">
        <v>326</v>
      </c>
      <c r="R31" s="82"/>
      <c r="S31" s="82"/>
    </row>
    <row r="32" spans="2:20" s="25" customFormat="1" ht="59.45" customHeight="1" x14ac:dyDescent="0.25">
      <c r="B32" s="132"/>
      <c r="C32" s="48" t="s">
        <v>201</v>
      </c>
      <c r="D32" s="42" t="s">
        <v>54</v>
      </c>
      <c r="E32" s="30" t="s">
        <v>30</v>
      </c>
      <c r="F32" s="30" t="s">
        <v>279</v>
      </c>
      <c r="G32" s="97" t="s">
        <v>320</v>
      </c>
      <c r="H32" s="39"/>
      <c r="I32" s="41"/>
      <c r="J32" s="40"/>
      <c r="K32" s="29"/>
      <c r="L32" s="29"/>
      <c r="M32" s="95"/>
      <c r="N32" s="29"/>
      <c r="O32" s="29"/>
      <c r="P32" s="29"/>
      <c r="Q32" s="29"/>
      <c r="R32" s="29"/>
      <c r="S32" s="29"/>
    </row>
  </sheetData>
  <mergeCells count="18">
    <mergeCell ref="C29:C31"/>
    <mergeCell ref="B4:C4"/>
    <mergeCell ref="B2:D2"/>
    <mergeCell ref="N2:P2"/>
    <mergeCell ref="Q2:S2"/>
    <mergeCell ref="C26:C28"/>
    <mergeCell ref="E2:G2"/>
    <mergeCell ref="H2:J2"/>
    <mergeCell ref="K2:M2"/>
    <mergeCell ref="B3:C3"/>
    <mergeCell ref="B7:C7"/>
    <mergeCell ref="C8:C12"/>
    <mergeCell ref="C13:C17"/>
    <mergeCell ref="C18:C21"/>
    <mergeCell ref="C22:C25"/>
    <mergeCell ref="B5:C5"/>
    <mergeCell ref="B6:C6"/>
    <mergeCell ref="B8:B32"/>
  </mergeCells>
  <pageMargins left="0.15748031496062992" right="0.19685039370078741" top="0.94488188976377963" bottom="0.31496062992125984" header="0.31496062992125984" footer="0.15748031496062992"/>
  <pageSetup scale="60" fitToWidth="5" fitToHeight="8" orientation="landscape" horizontalDpi="4294967294" verticalDpi="4294967294" r:id="rId1"/>
  <headerFooter>
    <oddHeader xml:space="preserve">&amp;CFOGACOOP
CUMPLIMIENTO REQUISITOS TECNICOS HABILITANTES
INVITACION IPUB-03-2017
(Marzo de 2018)
</oddHeader>
    <oddFooter>&amp;CPágina No.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abSelected="1" zoomScale="70" zoomScaleNormal="70" workbookViewId="0">
      <selection activeCell="I8" sqref="I8"/>
    </sheetView>
  </sheetViews>
  <sheetFormatPr baseColWidth="10" defaultColWidth="20.85546875" defaultRowHeight="12.75" x14ac:dyDescent="0.2"/>
  <cols>
    <col min="1" max="1" width="2.28515625" style="99" customWidth="1"/>
    <col min="2" max="2" width="30.85546875" style="99" customWidth="1"/>
    <col min="3" max="3" width="15" style="99" customWidth="1"/>
    <col min="4" max="4" width="25.7109375" style="99" customWidth="1"/>
    <col min="5" max="5" width="30.7109375" style="99" customWidth="1"/>
    <col min="6" max="6" width="12.140625" style="99" bestFit="1" customWidth="1"/>
    <col min="7" max="7" width="30.7109375" style="99" customWidth="1"/>
    <col min="8" max="8" width="12.140625" style="99" bestFit="1" customWidth="1"/>
    <col min="9" max="9" width="30.7109375" style="99" customWidth="1"/>
    <col min="10" max="16384" width="20.85546875" style="99"/>
  </cols>
  <sheetData>
    <row r="2" spans="2:9" ht="44.45" customHeight="1" x14ac:dyDescent="0.2">
      <c r="B2" s="133" t="s">
        <v>104</v>
      </c>
      <c r="C2" s="133"/>
      <c r="D2" s="133"/>
      <c r="E2" s="133"/>
      <c r="F2" s="133"/>
      <c r="G2" s="133"/>
      <c r="H2" s="133"/>
      <c r="I2" s="133"/>
    </row>
    <row r="3" spans="2:9" s="100" customFormat="1" ht="35.25" customHeight="1" thickBot="1" x14ac:dyDescent="0.3">
      <c r="B3" s="140" t="s">
        <v>225</v>
      </c>
      <c r="C3" s="140"/>
      <c r="D3" s="140"/>
      <c r="E3" s="141"/>
      <c r="F3" s="134" t="s">
        <v>227</v>
      </c>
      <c r="G3" s="134"/>
      <c r="H3" s="134" t="s">
        <v>226</v>
      </c>
      <c r="I3" s="134"/>
    </row>
    <row r="4" spans="2:9" s="102" customFormat="1" ht="37.5" customHeight="1" x14ac:dyDescent="0.25">
      <c r="B4" s="101" t="s">
        <v>0</v>
      </c>
      <c r="C4" s="1" t="s">
        <v>1</v>
      </c>
      <c r="D4" s="1" t="s">
        <v>2</v>
      </c>
      <c r="E4" s="101"/>
      <c r="F4" s="2" t="s">
        <v>3</v>
      </c>
      <c r="G4" s="2" t="s">
        <v>2</v>
      </c>
      <c r="H4" s="2" t="s">
        <v>3</v>
      </c>
      <c r="I4" s="2" t="s">
        <v>2</v>
      </c>
    </row>
    <row r="5" spans="2:9" ht="68.45" customHeight="1" x14ac:dyDescent="0.2">
      <c r="B5" s="137" t="s">
        <v>222</v>
      </c>
      <c r="C5" s="137" t="s">
        <v>91</v>
      </c>
      <c r="D5" s="138" t="s">
        <v>100</v>
      </c>
      <c r="E5" s="103" t="s">
        <v>93</v>
      </c>
      <c r="F5" s="104">
        <v>0</v>
      </c>
      <c r="G5" s="105" t="s">
        <v>313</v>
      </c>
      <c r="H5" s="104">
        <v>0</v>
      </c>
      <c r="I5" s="105" t="s">
        <v>312</v>
      </c>
    </row>
    <row r="6" spans="2:9" ht="111" customHeight="1" x14ac:dyDescent="0.2">
      <c r="B6" s="137"/>
      <c r="C6" s="137"/>
      <c r="D6" s="139"/>
      <c r="E6" s="103" t="s">
        <v>243</v>
      </c>
      <c r="F6" s="104">
        <v>10</v>
      </c>
      <c r="G6" s="106" t="s">
        <v>327</v>
      </c>
      <c r="H6" s="104">
        <v>10</v>
      </c>
      <c r="I6" s="109" t="s">
        <v>329</v>
      </c>
    </row>
    <row r="7" spans="2:9" ht="15" customHeight="1" x14ac:dyDescent="0.2">
      <c r="B7" s="137"/>
      <c r="C7" s="135" t="s">
        <v>92</v>
      </c>
      <c r="D7" s="136" t="s">
        <v>101</v>
      </c>
      <c r="E7" s="137" t="s">
        <v>94</v>
      </c>
      <c r="F7" s="137"/>
      <c r="G7" s="137"/>
      <c r="H7" s="107"/>
      <c r="I7" s="107"/>
    </row>
    <row r="8" spans="2:9" ht="120" customHeight="1" x14ac:dyDescent="0.2">
      <c r="B8" s="137"/>
      <c r="C8" s="135"/>
      <c r="D8" s="136"/>
      <c r="E8" s="106" t="s">
        <v>96</v>
      </c>
      <c r="F8" s="108">
        <v>0</v>
      </c>
      <c r="G8" s="106"/>
      <c r="H8" s="85">
        <v>0</v>
      </c>
      <c r="I8" s="109"/>
    </row>
    <row r="9" spans="2:9" ht="15" customHeight="1" x14ac:dyDescent="0.2">
      <c r="B9" s="137"/>
      <c r="C9" s="135"/>
      <c r="D9" s="136"/>
      <c r="E9" s="137" t="s">
        <v>95</v>
      </c>
      <c r="F9" s="137"/>
      <c r="G9" s="137"/>
      <c r="H9" s="107"/>
      <c r="I9" s="107"/>
    </row>
    <row r="10" spans="2:9" ht="112.15" customHeight="1" x14ac:dyDescent="0.2">
      <c r="B10" s="137"/>
      <c r="C10" s="135"/>
      <c r="D10" s="136"/>
      <c r="E10" s="106" t="s">
        <v>97</v>
      </c>
      <c r="F10" s="110">
        <v>0</v>
      </c>
      <c r="G10" s="106"/>
      <c r="H10" s="110">
        <v>20</v>
      </c>
      <c r="I10" s="106" t="s">
        <v>223</v>
      </c>
    </row>
    <row r="11" spans="2:9" ht="15" customHeight="1" x14ac:dyDescent="0.2">
      <c r="B11" s="137"/>
      <c r="C11" s="135" t="s">
        <v>185</v>
      </c>
      <c r="D11" s="136" t="s">
        <v>99</v>
      </c>
      <c r="E11" s="137" t="s">
        <v>98</v>
      </c>
      <c r="F11" s="137"/>
      <c r="G11" s="137"/>
      <c r="H11" s="107"/>
      <c r="I11" s="107"/>
    </row>
    <row r="12" spans="2:9" ht="86.45" customHeight="1" thickBot="1" x14ac:dyDescent="0.25">
      <c r="B12" s="137"/>
      <c r="C12" s="135"/>
      <c r="D12" s="136"/>
      <c r="E12" s="111" t="s">
        <v>102</v>
      </c>
      <c r="F12" s="112">
        <v>20</v>
      </c>
      <c r="G12" s="111" t="s">
        <v>228</v>
      </c>
      <c r="H12" s="112">
        <v>20</v>
      </c>
      <c r="I12" s="111" t="s">
        <v>224</v>
      </c>
    </row>
    <row r="13" spans="2:9" ht="13.5" thickBot="1" x14ac:dyDescent="0.25">
      <c r="E13" s="113" t="s">
        <v>4</v>
      </c>
      <c r="F13" s="114">
        <f>+F12+F10+F8+F6+F5</f>
        <v>30</v>
      </c>
      <c r="G13" s="115"/>
      <c r="H13" s="114">
        <f>+H12+H10+H8+H6+H5</f>
        <v>50</v>
      </c>
      <c r="I13" s="116"/>
    </row>
    <row r="18" spans="4:4" x14ac:dyDescent="0.2">
      <c r="D18" s="117"/>
    </row>
    <row r="19" spans="4:4" x14ac:dyDescent="0.2">
      <c r="D19" s="117"/>
    </row>
    <row r="20" spans="4:4" x14ac:dyDescent="0.2">
      <c r="D20" s="117"/>
    </row>
    <row r="21" spans="4:4" x14ac:dyDescent="0.2">
      <c r="D21" s="117"/>
    </row>
    <row r="22" spans="4:4" x14ac:dyDescent="0.2">
      <c r="D22" s="117"/>
    </row>
    <row r="23" spans="4:4" x14ac:dyDescent="0.2">
      <c r="D23" s="117"/>
    </row>
    <row r="24" spans="4:4" x14ac:dyDescent="0.2">
      <c r="D24" s="117"/>
    </row>
    <row r="25" spans="4:4" x14ac:dyDescent="0.2">
      <c r="D25" s="117"/>
    </row>
    <row r="26" spans="4:4" x14ac:dyDescent="0.2">
      <c r="D26" s="117"/>
    </row>
    <row r="27" spans="4:4" x14ac:dyDescent="0.2">
      <c r="D27" s="117"/>
    </row>
    <row r="28" spans="4:4" x14ac:dyDescent="0.2">
      <c r="D28" s="117"/>
    </row>
    <row r="29" spans="4:4" x14ac:dyDescent="0.2">
      <c r="D29" s="117"/>
    </row>
    <row r="30" spans="4:4" x14ac:dyDescent="0.2">
      <c r="D30" s="117"/>
    </row>
  </sheetData>
  <mergeCells count="14">
    <mergeCell ref="B2:I2"/>
    <mergeCell ref="F3:G3"/>
    <mergeCell ref="C11:C12"/>
    <mergeCell ref="D11:D12"/>
    <mergeCell ref="C5:C6"/>
    <mergeCell ref="D5:D6"/>
    <mergeCell ref="B5:B12"/>
    <mergeCell ref="C7:C10"/>
    <mergeCell ref="D7:D10"/>
    <mergeCell ref="B3:E3"/>
    <mergeCell ref="E11:G11"/>
    <mergeCell ref="E7:G7"/>
    <mergeCell ref="E9:G9"/>
    <mergeCell ref="H3:I3"/>
  </mergeCells>
  <printOptions horizontalCentered="1"/>
  <pageMargins left="0.15748031496062992" right="0.27559055118110237" top="0.9055118110236221" bottom="0.39370078740157483" header="0.15748031496062992" footer="0.15748031496062992"/>
  <pageSetup scale="70" orientation="landscape" horizontalDpi="4294967294" verticalDpi="4294967294" r:id="rId1"/>
  <headerFooter>
    <oddHeader xml:space="preserve">&amp;CFOGACOOP
CUMPLIMIENTO REQUISITOS TECNICOS HABILITANTES
EVALUACION TÉCNICA IPUB-03-2017
(Marzo de 2018)
</oddHeader>
    <oddFooter>&amp;CPágina No.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Y26"/>
  <sheetViews>
    <sheetView topLeftCell="S16" workbookViewId="0">
      <selection activeCell="Y28" sqref="Y28"/>
    </sheetView>
  </sheetViews>
  <sheetFormatPr baseColWidth="10" defaultRowHeight="15" x14ac:dyDescent="0.25"/>
  <cols>
    <col min="1" max="1" width="17.5703125" customWidth="1"/>
    <col min="2" max="3" width="11.42578125" style="5"/>
    <col min="5" max="5" width="13.85546875" customWidth="1"/>
    <col min="6" max="6" width="15.7109375" customWidth="1"/>
    <col min="7" max="7" width="15.85546875" customWidth="1"/>
    <col min="9" max="9" width="23.140625" customWidth="1"/>
    <col min="10" max="10" width="3.7109375" customWidth="1"/>
    <col min="11" max="11" width="20.7109375" customWidth="1"/>
    <col min="15" max="15" width="13.85546875" customWidth="1"/>
    <col min="16" max="16" width="15.7109375" customWidth="1"/>
    <col min="17" max="17" width="15.85546875" customWidth="1"/>
    <col min="19" max="19" width="20.28515625" customWidth="1"/>
    <col min="20" max="20" width="8.42578125" customWidth="1"/>
    <col min="21" max="21" width="19" customWidth="1"/>
    <col min="25" max="25" width="15.7109375" customWidth="1"/>
    <col min="26" max="26" width="17.140625" customWidth="1"/>
    <col min="27" max="27" width="15.85546875" customWidth="1"/>
    <col min="29" max="29" width="20.28515625" customWidth="1"/>
    <col min="30" max="30" width="4.5703125" customWidth="1"/>
    <col min="31" max="31" width="19" customWidth="1"/>
    <col min="35" max="35" width="13.85546875" customWidth="1"/>
    <col min="36" max="36" width="15.7109375" customWidth="1"/>
    <col min="37" max="37" width="15.85546875" customWidth="1"/>
    <col min="38" max="38" width="13.5703125" bestFit="1" customWidth="1"/>
    <col min="39" max="39" width="20.28515625" customWidth="1"/>
    <col min="40" max="40" width="4.140625" customWidth="1"/>
    <col min="41" max="41" width="19" customWidth="1"/>
    <col min="45" max="45" width="13.85546875" customWidth="1"/>
    <col min="46" max="46" width="15.7109375" customWidth="1"/>
    <col min="47" max="47" width="15.85546875" customWidth="1"/>
    <col min="49" max="49" width="20.28515625" customWidth="1"/>
  </cols>
  <sheetData>
    <row r="5" spans="1:51" s="10" customFormat="1" ht="25.5" customHeight="1" x14ac:dyDescent="0.25">
      <c r="A5" s="26" t="s">
        <v>16</v>
      </c>
      <c r="B5" s="142" t="s">
        <v>9</v>
      </c>
      <c r="C5" s="143"/>
      <c r="D5" s="143"/>
      <c r="E5" s="143"/>
      <c r="F5" s="143"/>
      <c r="G5" s="143"/>
      <c r="H5" s="143"/>
      <c r="I5" s="144"/>
      <c r="K5" s="26" t="s">
        <v>16</v>
      </c>
      <c r="L5" s="142" t="s">
        <v>70</v>
      </c>
      <c r="M5" s="143"/>
      <c r="N5" s="143"/>
      <c r="O5" s="143"/>
      <c r="P5" s="143"/>
      <c r="Q5" s="143"/>
      <c r="R5" s="143"/>
      <c r="S5" s="144"/>
      <c r="U5" s="26" t="s">
        <v>16</v>
      </c>
      <c r="V5" s="142" t="s">
        <v>11</v>
      </c>
      <c r="W5" s="143"/>
      <c r="X5" s="143"/>
      <c r="Y5" s="143"/>
      <c r="Z5" s="143"/>
      <c r="AA5" s="143"/>
      <c r="AB5" s="143"/>
      <c r="AC5" s="144"/>
      <c r="AE5" s="26" t="s">
        <v>16</v>
      </c>
      <c r="AF5" s="142" t="s">
        <v>103</v>
      </c>
      <c r="AG5" s="143"/>
      <c r="AH5" s="143"/>
      <c r="AI5" s="143"/>
      <c r="AJ5" s="143"/>
      <c r="AK5" s="143"/>
      <c r="AL5" s="143"/>
      <c r="AM5" s="144"/>
      <c r="AO5" s="26" t="s">
        <v>16</v>
      </c>
      <c r="AP5" s="142" t="s">
        <v>116</v>
      </c>
      <c r="AQ5" s="143"/>
      <c r="AR5" s="143"/>
      <c r="AS5" s="143"/>
      <c r="AT5" s="143"/>
      <c r="AU5" s="143"/>
      <c r="AV5" s="143"/>
      <c r="AW5" s="144"/>
    </row>
    <row r="6" spans="1:51" ht="60" x14ac:dyDescent="0.25">
      <c r="A6" s="27" t="s">
        <v>15</v>
      </c>
      <c r="B6" s="28" t="s">
        <v>17</v>
      </c>
      <c r="C6" s="28" t="s">
        <v>18</v>
      </c>
      <c r="D6" s="27" t="s">
        <v>21</v>
      </c>
      <c r="E6" s="27" t="s">
        <v>231</v>
      </c>
      <c r="F6" s="27" t="s">
        <v>233</v>
      </c>
      <c r="G6" s="27" t="s">
        <v>232</v>
      </c>
      <c r="H6" s="27" t="s">
        <v>19</v>
      </c>
      <c r="I6" s="27" t="s">
        <v>22</v>
      </c>
      <c r="K6" s="27" t="s">
        <v>15</v>
      </c>
      <c r="L6" s="28" t="s">
        <v>17</v>
      </c>
      <c r="M6" s="28" t="s">
        <v>18</v>
      </c>
      <c r="N6" s="27" t="s">
        <v>21</v>
      </c>
      <c r="O6" s="27" t="s">
        <v>231</v>
      </c>
      <c r="P6" s="27" t="s">
        <v>233</v>
      </c>
      <c r="Q6" s="27" t="s">
        <v>232</v>
      </c>
      <c r="R6" s="27" t="s">
        <v>19</v>
      </c>
      <c r="S6" s="27" t="s">
        <v>22</v>
      </c>
      <c r="U6" s="27" t="s">
        <v>15</v>
      </c>
      <c r="V6" s="28" t="s">
        <v>17</v>
      </c>
      <c r="W6" s="28" t="s">
        <v>18</v>
      </c>
      <c r="X6" s="27" t="s">
        <v>21</v>
      </c>
      <c r="Y6" s="27" t="s">
        <v>231</v>
      </c>
      <c r="Z6" s="27" t="s">
        <v>233</v>
      </c>
      <c r="AA6" s="27" t="s">
        <v>232</v>
      </c>
      <c r="AB6" s="27" t="s">
        <v>19</v>
      </c>
      <c r="AC6" s="27" t="s">
        <v>22</v>
      </c>
      <c r="AE6" s="27" t="s">
        <v>15</v>
      </c>
      <c r="AF6" s="28" t="s">
        <v>17</v>
      </c>
      <c r="AG6" s="28" t="s">
        <v>18</v>
      </c>
      <c r="AH6" s="27" t="s">
        <v>21</v>
      </c>
      <c r="AI6" s="27" t="s">
        <v>231</v>
      </c>
      <c r="AJ6" s="27" t="s">
        <v>233</v>
      </c>
      <c r="AK6" s="27" t="s">
        <v>232</v>
      </c>
      <c r="AL6" s="27" t="s">
        <v>19</v>
      </c>
      <c r="AM6" s="27" t="s">
        <v>22</v>
      </c>
      <c r="AO6" s="27" t="s">
        <v>15</v>
      </c>
      <c r="AP6" s="28" t="s">
        <v>17</v>
      </c>
      <c r="AQ6" s="28" t="s">
        <v>18</v>
      </c>
      <c r="AR6" s="27" t="s">
        <v>21</v>
      </c>
      <c r="AS6" s="27" t="s">
        <v>231</v>
      </c>
      <c r="AT6" s="27" t="s">
        <v>233</v>
      </c>
      <c r="AU6" s="27" t="s">
        <v>232</v>
      </c>
      <c r="AV6" s="27" t="s">
        <v>19</v>
      </c>
      <c r="AW6" s="27" t="s">
        <v>22</v>
      </c>
    </row>
    <row r="7" spans="1:51" ht="30" x14ac:dyDescent="0.25">
      <c r="A7" s="8">
        <v>472</v>
      </c>
      <c r="B7" s="13">
        <v>41418</v>
      </c>
      <c r="C7" s="13">
        <v>41547</v>
      </c>
      <c r="D7" s="8">
        <v>290</v>
      </c>
      <c r="E7" s="16" t="s">
        <v>53</v>
      </c>
      <c r="F7" s="49">
        <v>1</v>
      </c>
      <c r="G7" s="12">
        <f t="shared" ref="G7:G15" si="0">+(C7-B7)/30</f>
        <v>4.3</v>
      </c>
      <c r="H7" s="68">
        <f>+G7*F7</f>
        <v>4.3</v>
      </c>
      <c r="I7" s="15"/>
      <c r="K7" s="16" t="s">
        <v>66</v>
      </c>
      <c r="L7" s="17">
        <v>40163</v>
      </c>
      <c r="M7" s="17">
        <v>40359</v>
      </c>
      <c r="N7" s="16" t="s">
        <v>149</v>
      </c>
      <c r="O7" s="16" t="s">
        <v>73</v>
      </c>
      <c r="P7" s="49">
        <v>1</v>
      </c>
      <c r="Q7" s="12">
        <f t="shared" ref="Q7:Q16" si="1">+(M7-L7)/30</f>
        <v>6.5333333333333332</v>
      </c>
      <c r="R7" s="18">
        <f>+Q7*P7</f>
        <v>6.5333333333333332</v>
      </c>
      <c r="S7" s="14" t="s">
        <v>187</v>
      </c>
      <c r="U7" s="16" t="s">
        <v>83</v>
      </c>
      <c r="V7" s="17">
        <v>41426</v>
      </c>
      <c r="W7" s="17">
        <v>42216</v>
      </c>
      <c r="X7" s="16">
        <v>85</v>
      </c>
      <c r="Y7" s="16" t="s">
        <v>72</v>
      </c>
      <c r="Z7" s="49">
        <v>1</v>
      </c>
      <c r="AA7" s="12">
        <f>+(W7-V7)/30</f>
        <v>26.333333333333332</v>
      </c>
      <c r="AB7" s="12">
        <f>+AA7*Z7</f>
        <v>26.333333333333332</v>
      </c>
      <c r="AC7" s="14"/>
      <c r="AE7" s="16" t="s">
        <v>114</v>
      </c>
      <c r="AF7" s="17">
        <v>40026</v>
      </c>
      <c r="AG7" s="17">
        <v>40162</v>
      </c>
      <c r="AH7" s="16">
        <v>104</v>
      </c>
      <c r="AI7" s="16" t="s">
        <v>169</v>
      </c>
      <c r="AJ7" s="49">
        <v>1</v>
      </c>
      <c r="AK7" s="12">
        <f t="shared" ref="AK7:AK18" si="2">+(AG7-AF7)/30</f>
        <v>4.5333333333333332</v>
      </c>
      <c r="AL7" s="18">
        <f t="shared" ref="AL7:AL18" si="3">+AK7*AJ7</f>
        <v>4.5333333333333332</v>
      </c>
      <c r="AM7" s="16"/>
      <c r="AO7" s="16" t="s">
        <v>122</v>
      </c>
      <c r="AP7" s="17">
        <v>42333</v>
      </c>
      <c r="AQ7" s="17">
        <v>42369</v>
      </c>
      <c r="AR7" s="16">
        <v>130</v>
      </c>
      <c r="AS7" s="16" t="s">
        <v>126</v>
      </c>
      <c r="AT7" s="49">
        <v>1</v>
      </c>
      <c r="AU7" s="12">
        <f>+(AQ7-AP7)/30</f>
        <v>1.2</v>
      </c>
      <c r="AV7" s="18">
        <f>+(AQ7-AP7)/30</f>
        <v>1.2</v>
      </c>
      <c r="AW7" s="14" t="s">
        <v>188</v>
      </c>
    </row>
    <row r="8" spans="1:51" ht="60" x14ac:dyDescent="0.25">
      <c r="A8" s="31" t="s">
        <v>238</v>
      </c>
      <c r="B8" s="32">
        <v>42278</v>
      </c>
      <c r="C8" s="32">
        <v>42643</v>
      </c>
      <c r="D8" s="16" t="s">
        <v>204</v>
      </c>
      <c r="E8" s="11" t="s">
        <v>53</v>
      </c>
      <c r="F8" s="49">
        <v>1</v>
      </c>
      <c r="G8" s="12">
        <f t="shared" si="0"/>
        <v>12.166666666666666</v>
      </c>
      <c r="H8" s="68">
        <f>+G8*F8</f>
        <v>12.166666666666666</v>
      </c>
      <c r="I8" s="14" t="s">
        <v>239</v>
      </c>
      <c r="K8" s="16" t="s">
        <v>65</v>
      </c>
      <c r="L8" s="17">
        <v>40710</v>
      </c>
      <c r="M8" s="17">
        <v>41030</v>
      </c>
      <c r="N8" s="16" t="s">
        <v>148</v>
      </c>
      <c r="O8" s="16" t="s">
        <v>73</v>
      </c>
      <c r="P8" s="49">
        <v>1</v>
      </c>
      <c r="Q8" s="12">
        <f t="shared" si="1"/>
        <v>10.666666666666666</v>
      </c>
      <c r="R8" s="18">
        <f>+Q8*P8</f>
        <v>10.666666666666666</v>
      </c>
      <c r="S8" s="14" t="s">
        <v>207</v>
      </c>
      <c r="U8" s="145" t="s">
        <v>249</v>
      </c>
      <c r="V8" s="146"/>
      <c r="W8" s="146"/>
      <c r="X8" s="146"/>
      <c r="Y8" s="147"/>
      <c r="Z8" s="49"/>
      <c r="AA8" s="62">
        <f>+AA7</f>
        <v>26.333333333333332</v>
      </c>
      <c r="AB8" s="62">
        <f>+AB7</f>
        <v>26.333333333333332</v>
      </c>
      <c r="AC8" s="34"/>
      <c r="AE8" s="16" t="s">
        <v>115</v>
      </c>
      <c r="AF8" s="17">
        <v>40240</v>
      </c>
      <c r="AG8" s="17">
        <v>40385</v>
      </c>
      <c r="AH8" s="11">
        <v>105</v>
      </c>
      <c r="AI8" s="16" t="s">
        <v>169</v>
      </c>
      <c r="AJ8" s="49">
        <v>1</v>
      </c>
      <c r="AK8" s="12">
        <f t="shared" si="2"/>
        <v>4.833333333333333</v>
      </c>
      <c r="AL8" s="18">
        <f t="shared" si="3"/>
        <v>4.833333333333333</v>
      </c>
      <c r="AM8" s="11"/>
      <c r="AO8" s="16" t="s">
        <v>129</v>
      </c>
      <c r="AP8" s="17">
        <v>42383</v>
      </c>
      <c r="AQ8" s="17">
        <v>42643</v>
      </c>
      <c r="AR8" s="16">
        <v>177</v>
      </c>
      <c r="AS8" s="11" t="s">
        <v>126</v>
      </c>
      <c r="AT8" s="49">
        <v>1</v>
      </c>
      <c r="AU8" s="12">
        <f>+(AQ8-AP8)/30</f>
        <v>8.6666666666666661</v>
      </c>
      <c r="AV8" s="18">
        <v>0</v>
      </c>
      <c r="AW8" s="14" t="s">
        <v>259</v>
      </c>
    </row>
    <row r="9" spans="1:51" ht="150" x14ac:dyDescent="0.25">
      <c r="A9" s="16" t="s">
        <v>263</v>
      </c>
      <c r="B9" s="17">
        <v>42296</v>
      </c>
      <c r="C9" s="17">
        <v>42613</v>
      </c>
      <c r="D9" s="16" t="s">
        <v>205</v>
      </c>
      <c r="E9" s="11" t="s">
        <v>53</v>
      </c>
      <c r="F9" s="49">
        <v>1</v>
      </c>
      <c r="G9" s="12">
        <f t="shared" si="0"/>
        <v>10.566666666666666</v>
      </c>
      <c r="H9" s="68">
        <v>0</v>
      </c>
      <c r="I9" s="14" t="s">
        <v>264</v>
      </c>
      <c r="K9" s="16" t="s">
        <v>67</v>
      </c>
      <c r="L9" s="17">
        <v>41236</v>
      </c>
      <c r="M9" s="17">
        <v>41534</v>
      </c>
      <c r="N9" s="16" t="s">
        <v>150</v>
      </c>
      <c r="O9" s="11" t="s">
        <v>73</v>
      </c>
      <c r="P9" s="49">
        <v>1</v>
      </c>
      <c r="Q9" s="12">
        <f t="shared" si="1"/>
        <v>9.9333333333333336</v>
      </c>
      <c r="R9" s="18">
        <f>+Q9*P9</f>
        <v>9.9333333333333336</v>
      </c>
      <c r="S9" s="14" t="s">
        <v>187</v>
      </c>
      <c r="U9" s="16" t="s">
        <v>79</v>
      </c>
      <c r="V9" s="17">
        <v>39664</v>
      </c>
      <c r="W9" s="17">
        <v>40237</v>
      </c>
      <c r="X9" s="16">
        <v>72</v>
      </c>
      <c r="Y9" s="16" t="s">
        <v>84</v>
      </c>
      <c r="Z9" s="49">
        <v>1</v>
      </c>
      <c r="AA9" s="12">
        <f t="shared" ref="AA9:AA14" si="4">+(W9-V9)/30</f>
        <v>19.100000000000001</v>
      </c>
      <c r="AB9" s="12">
        <f>+AA9*Z9</f>
        <v>19.100000000000001</v>
      </c>
      <c r="AC9" s="14" t="s">
        <v>303</v>
      </c>
      <c r="AE9" s="73" t="s">
        <v>107</v>
      </c>
      <c r="AF9" s="74">
        <v>40596</v>
      </c>
      <c r="AG9" s="74">
        <v>41425</v>
      </c>
      <c r="AH9" s="73">
        <v>80</v>
      </c>
      <c r="AI9" s="75" t="s">
        <v>169</v>
      </c>
      <c r="AJ9" s="76">
        <v>1</v>
      </c>
      <c r="AK9" s="77">
        <f t="shared" si="2"/>
        <v>27.633333333333333</v>
      </c>
      <c r="AL9" s="78">
        <v>0</v>
      </c>
      <c r="AM9" s="67" t="s">
        <v>310</v>
      </c>
      <c r="AO9" s="16" t="s">
        <v>123</v>
      </c>
      <c r="AP9" s="17">
        <v>42917</v>
      </c>
      <c r="AQ9" s="17">
        <v>43123</v>
      </c>
      <c r="AR9" s="16">
        <v>131</v>
      </c>
      <c r="AS9" s="16" t="s">
        <v>126</v>
      </c>
      <c r="AT9" s="49">
        <v>1</v>
      </c>
      <c r="AU9" s="12">
        <f>+(AQ9-AP9)/30</f>
        <v>6.8666666666666663</v>
      </c>
      <c r="AV9" s="18">
        <f>+(AQ9-AP9)/30</f>
        <v>6.8666666666666663</v>
      </c>
      <c r="AW9" s="16" t="s">
        <v>260</v>
      </c>
    </row>
    <row r="10" spans="1:51" ht="45" x14ac:dyDescent="0.25">
      <c r="A10" s="16" t="s">
        <v>25</v>
      </c>
      <c r="B10" s="17">
        <v>42459</v>
      </c>
      <c r="C10" s="17">
        <v>42699</v>
      </c>
      <c r="D10" s="16">
        <v>295</v>
      </c>
      <c r="E10" s="16" t="s">
        <v>53</v>
      </c>
      <c r="F10" s="49">
        <v>1</v>
      </c>
      <c r="G10" s="12">
        <f t="shared" si="0"/>
        <v>8</v>
      </c>
      <c r="H10" s="68">
        <v>0</v>
      </c>
      <c r="I10" s="14" t="s">
        <v>265</v>
      </c>
      <c r="K10" s="16" t="s">
        <v>68</v>
      </c>
      <c r="L10" s="17">
        <v>41535</v>
      </c>
      <c r="M10" s="17">
        <v>41573</v>
      </c>
      <c r="N10" s="16" t="s">
        <v>151</v>
      </c>
      <c r="O10" s="11" t="s">
        <v>73</v>
      </c>
      <c r="P10" s="49">
        <v>1</v>
      </c>
      <c r="Q10" s="12">
        <f t="shared" si="1"/>
        <v>1.2666666666666666</v>
      </c>
      <c r="R10" s="18">
        <f>+Q10*P10</f>
        <v>1.2666666666666666</v>
      </c>
      <c r="S10" s="14" t="s">
        <v>208</v>
      </c>
      <c r="U10" s="16" t="s">
        <v>77</v>
      </c>
      <c r="V10" s="17">
        <v>40653</v>
      </c>
      <c r="W10" s="17">
        <v>40847</v>
      </c>
      <c r="X10" s="16">
        <v>60</v>
      </c>
      <c r="Y10" s="16" t="s">
        <v>84</v>
      </c>
      <c r="Z10" s="49">
        <v>1</v>
      </c>
      <c r="AA10" s="12">
        <f t="shared" si="4"/>
        <v>6.4666666666666668</v>
      </c>
      <c r="AB10" s="12">
        <f>+AA10*Z10</f>
        <v>6.4666666666666668</v>
      </c>
      <c r="AC10" s="14" t="s">
        <v>303</v>
      </c>
      <c r="AE10" s="16" t="s">
        <v>105</v>
      </c>
      <c r="AF10" s="17">
        <v>40907</v>
      </c>
      <c r="AG10" s="17">
        <v>41670</v>
      </c>
      <c r="AH10" s="16">
        <v>78</v>
      </c>
      <c r="AI10" s="11" t="s">
        <v>234</v>
      </c>
      <c r="AJ10" s="49">
        <v>0</v>
      </c>
      <c r="AK10" s="12">
        <f t="shared" si="2"/>
        <v>25.433333333333334</v>
      </c>
      <c r="AL10" s="18">
        <f t="shared" si="3"/>
        <v>0</v>
      </c>
      <c r="AM10" s="14" t="s">
        <v>296</v>
      </c>
      <c r="AO10" s="16" t="s">
        <v>127</v>
      </c>
      <c r="AP10" s="17"/>
      <c r="AQ10" s="17"/>
      <c r="AR10" s="16">
        <v>181</v>
      </c>
      <c r="AS10" s="16" t="s">
        <v>241</v>
      </c>
      <c r="AT10" s="49">
        <v>1</v>
      </c>
      <c r="AU10" s="12">
        <f>+(AQ10-AP10)/30</f>
        <v>0</v>
      </c>
      <c r="AV10" s="18">
        <f>+(AQ10-AP10)/30</f>
        <v>0</v>
      </c>
      <c r="AW10" s="14" t="s">
        <v>210</v>
      </c>
    </row>
    <row r="11" spans="1:51" ht="45" x14ac:dyDescent="0.25">
      <c r="A11" s="11" t="s">
        <v>20</v>
      </c>
      <c r="B11" s="13">
        <v>42656</v>
      </c>
      <c r="C11" s="13">
        <v>42735</v>
      </c>
      <c r="D11" s="11" t="s">
        <v>203</v>
      </c>
      <c r="E11" s="16" t="s">
        <v>53</v>
      </c>
      <c r="F11" s="49">
        <v>1</v>
      </c>
      <c r="G11" s="12">
        <f t="shared" si="0"/>
        <v>2.6333333333333333</v>
      </c>
      <c r="H11" s="68">
        <f>+G11*F11</f>
        <v>2.6333333333333333</v>
      </c>
      <c r="I11" s="15" t="s">
        <v>207</v>
      </c>
      <c r="K11" s="16" t="s">
        <v>60</v>
      </c>
      <c r="L11" s="17">
        <v>42261</v>
      </c>
      <c r="M11" s="17">
        <v>42674</v>
      </c>
      <c r="N11" s="16">
        <v>63</v>
      </c>
      <c r="O11" s="16" t="s">
        <v>73</v>
      </c>
      <c r="P11" s="49">
        <v>1</v>
      </c>
      <c r="Q11" s="12">
        <f t="shared" si="1"/>
        <v>13.766666666666667</v>
      </c>
      <c r="R11" s="18">
        <f>+Q11*P11</f>
        <v>13.766666666666667</v>
      </c>
      <c r="S11" s="16"/>
      <c r="U11" s="11" t="s">
        <v>76</v>
      </c>
      <c r="V11" s="13">
        <v>41030</v>
      </c>
      <c r="W11" s="13">
        <v>41274</v>
      </c>
      <c r="X11" s="11">
        <v>63</v>
      </c>
      <c r="Y11" s="16" t="s">
        <v>84</v>
      </c>
      <c r="Z11" s="50">
        <v>1</v>
      </c>
      <c r="AA11" s="12">
        <f t="shared" si="4"/>
        <v>8.1333333333333329</v>
      </c>
      <c r="AB11" s="12">
        <f>+AA11*Z11</f>
        <v>8.1333333333333329</v>
      </c>
      <c r="AC11" s="14" t="s">
        <v>303</v>
      </c>
      <c r="AE11" s="16" t="s">
        <v>112</v>
      </c>
      <c r="AF11" s="17">
        <v>41426</v>
      </c>
      <c r="AG11" s="17">
        <v>41881</v>
      </c>
      <c r="AH11" s="16">
        <v>101</v>
      </c>
      <c r="AI11" s="11" t="s">
        <v>169</v>
      </c>
      <c r="AJ11" s="49">
        <v>1</v>
      </c>
      <c r="AK11" s="12">
        <f t="shared" si="2"/>
        <v>15.166666666666666</v>
      </c>
      <c r="AL11" s="18">
        <f t="shared" si="3"/>
        <v>15.166666666666666</v>
      </c>
      <c r="AM11" s="15" t="s">
        <v>297</v>
      </c>
      <c r="AO11" s="149" t="s">
        <v>252</v>
      </c>
      <c r="AP11" s="150"/>
      <c r="AQ11" s="150"/>
      <c r="AR11" s="150"/>
      <c r="AS11" s="151"/>
      <c r="AT11" s="52"/>
      <c r="AU11" s="63">
        <f>SUM(AU7:AU10)</f>
        <v>16.733333333333331</v>
      </c>
      <c r="AV11" s="63">
        <f>SUM(AV7:AV10)</f>
        <v>8.0666666666666664</v>
      </c>
      <c r="AW11" s="64"/>
    </row>
    <row r="12" spans="1:51" ht="90" x14ac:dyDescent="0.25">
      <c r="A12" s="16" t="s">
        <v>27</v>
      </c>
      <c r="B12" s="17">
        <v>42684</v>
      </c>
      <c r="C12" s="17">
        <v>43017</v>
      </c>
      <c r="D12" s="16">
        <v>295</v>
      </c>
      <c r="E12" s="16" t="s">
        <v>53</v>
      </c>
      <c r="F12" s="49">
        <v>1</v>
      </c>
      <c r="G12" s="12">
        <f t="shared" si="0"/>
        <v>11.1</v>
      </c>
      <c r="H12" s="68">
        <v>0</v>
      </c>
      <c r="I12" s="14" t="s">
        <v>265</v>
      </c>
      <c r="K12" s="16" t="s">
        <v>152</v>
      </c>
      <c r="L12" s="17">
        <v>42312</v>
      </c>
      <c r="M12" s="17">
        <v>42514</v>
      </c>
      <c r="N12" s="16" t="s">
        <v>186</v>
      </c>
      <c r="O12" s="16" t="s">
        <v>73</v>
      </c>
      <c r="P12" s="49">
        <v>1</v>
      </c>
      <c r="Q12" s="12">
        <f t="shared" si="1"/>
        <v>6.7333333333333334</v>
      </c>
      <c r="R12" s="18">
        <v>0</v>
      </c>
      <c r="S12" s="14" t="s">
        <v>255</v>
      </c>
      <c r="U12" s="11" t="s">
        <v>78</v>
      </c>
      <c r="V12" s="13">
        <v>41275</v>
      </c>
      <c r="W12" s="13">
        <v>41446</v>
      </c>
      <c r="X12" s="11">
        <v>65</v>
      </c>
      <c r="Y12" s="16" t="s">
        <v>242</v>
      </c>
      <c r="Z12" s="50">
        <v>0.85</v>
      </c>
      <c r="AA12" s="12">
        <f t="shared" si="4"/>
        <v>5.7</v>
      </c>
      <c r="AB12" s="12">
        <f>+AA12*Z12</f>
        <v>4.8449999999999998</v>
      </c>
      <c r="AC12" s="14" t="s">
        <v>208</v>
      </c>
      <c r="AE12" s="16" t="s">
        <v>253</v>
      </c>
      <c r="AF12" s="17">
        <v>41541</v>
      </c>
      <c r="AG12" s="17">
        <v>41699</v>
      </c>
      <c r="AH12" s="16" t="s">
        <v>113</v>
      </c>
      <c r="AI12" s="11" t="s">
        <v>234</v>
      </c>
      <c r="AJ12" s="49">
        <v>0</v>
      </c>
      <c r="AK12" s="12">
        <f t="shared" si="2"/>
        <v>5.2666666666666666</v>
      </c>
      <c r="AL12" s="18">
        <f t="shared" si="3"/>
        <v>0</v>
      </c>
      <c r="AM12" s="15" t="s">
        <v>295</v>
      </c>
      <c r="AO12" s="16" t="s">
        <v>71</v>
      </c>
      <c r="AP12" s="17">
        <v>42655</v>
      </c>
      <c r="AQ12" s="17">
        <v>42735</v>
      </c>
      <c r="AR12" s="16" t="s">
        <v>124</v>
      </c>
      <c r="AS12" s="11" t="s">
        <v>240</v>
      </c>
      <c r="AT12" s="49">
        <v>0.83</v>
      </c>
      <c r="AU12" s="12">
        <f>+(AQ12-AP12)/30</f>
        <v>2.6666666666666665</v>
      </c>
      <c r="AV12" s="18">
        <v>0</v>
      </c>
      <c r="AW12" s="14" t="s">
        <v>196</v>
      </c>
    </row>
    <row r="13" spans="1:51" ht="30" x14ac:dyDescent="0.25">
      <c r="A13" s="31" t="s">
        <v>26</v>
      </c>
      <c r="B13" s="32">
        <v>42684</v>
      </c>
      <c r="C13" s="32">
        <v>43017</v>
      </c>
      <c r="D13" s="16">
        <v>295</v>
      </c>
      <c r="E13" s="16" t="s">
        <v>53</v>
      </c>
      <c r="F13" s="49">
        <v>1</v>
      </c>
      <c r="G13" s="12">
        <f t="shared" si="0"/>
        <v>11.1</v>
      </c>
      <c r="H13" s="68">
        <v>0</v>
      </c>
      <c r="I13" s="14" t="s">
        <v>265</v>
      </c>
      <c r="K13" s="16" t="s">
        <v>59</v>
      </c>
      <c r="L13" s="17">
        <v>42491</v>
      </c>
      <c r="M13" s="17">
        <v>42643</v>
      </c>
      <c r="N13" s="16" t="s">
        <v>146</v>
      </c>
      <c r="O13" s="16" t="s">
        <v>73</v>
      </c>
      <c r="P13" s="49">
        <v>1</v>
      </c>
      <c r="Q13" s="12">
        <f t="shared" si="1"/>
        <v>5.0666666666666664</v>
      </c>
      <c r="R13" s="18">
        <v>0</v>
      </c>
      <c r="S13" s="14" t="s">
        <v>255</v>
      </c>
      <c r="U13" s="16" t="s">
        <v>80</v>
      </c>
      <c r="V13" s="17">
        <v>41570</v>
      </c>
      <c r="W13" s="17">
        <v>42003</v>
      </c>
      <c r="X13" s="16" t="s">
        <v>61</v>
      </c>
      <c r="Y13" s="16" t="s">
        <v>242</v>
      </c>
      <c r="Z13" s="49">
        <v>0.5</v>
      </c>
      <c r="AA13" s="12">
        <f t="shared" si="4"/>
        <v>14.433333333333334</v>
      </c>
      <c r="AB13" s="12">
        <f>+AA13*Z13</f>
        <v>7.2166666666666668</v>
      </c>
      <c r="AC13" s="14"/>
      <c r="AE13" s="16" t="s">
        <v>108</v>
      </c>
      <c r="AF13" s="17">
        <v>41882</v>
      </c>
      <c r="AG13" s="17">
        <v>42216</v>
      </c>
      <c r="AH13" s="16" t="s">
        <v>136</v>
      </c>
      <c r="AI13" s="11" t="s">
        <v>169</v>
      </c>
      <c r="AJ13" s="49">
        <v>1</v>
      </c>
      <c r="AK13" s="12">
        <f t="shared" si="2"/>
        <v>11.133333333333333</v>
      </c>
      <c r="AL13" s="18">
        <f t="shared" si="3"/>
        <v>11.133333333333333</v>
      </c>
      <c r="AM13" s="15" t="s">
        <v>298</v>
      </c>
      <c r="AO13" s="149" t="s">
        <v>251</v>
      </c>
      <c r="AP13" s="150"/>
      <c r="AQ13" s="150"/>
      <c r="AR13" s="150"/>
      <c r="AS13" s="151"/>
      <c r="AT13" s="52"/>
      <c r="AU13" s="63">
        <f>+AU12</f>
        <v>2.6666666666666665</v>
      </c>
      <c r="AV13" s="63">
        <f>+AV12</f>
        <v>0</v>
      </c>
      <c r="AW13" s="64"/>
    </row>
    <row r="14" spans="1:51" s="7" customFormat="1" ht="75" x14ac:dyDescent="0.25">
      <c r="A14" s="11" t="s">
        <v>20</v>
      </c>
      <c r="B14" s="13">
        <v>42736</v>
      </c>
      <c r="C14" s="13">
        <v>42755</v>
      </c>
      <c r="D14" s="11" t="s">
        <v>202</v>
      </c>
      <c r="E14" s="16" t="s">
        <v>53</v>
      </c>
      <c r="F14" s="49">
        <v>1</v>
      </c>
      <c r="G14" s="12">
        <f t="shared" si="0"/>
        <v>0.6333333333333333</v>
      </c>
      <c r="H14" s="68">
        <f>+G14*F14</f>
        <v>0.6333333333333333</v>
      </c>
      <c r="I14" s="15" t="s">
        <v>256</v>
      </c>
      <c r="K14" s="16" t="s">
        <v>64</v>
      </c>
      <c r="L14" s="17">
        <v>42675</v>
      </c>
      <c r="M14" s="17">
        <v>42916</v>
      </c>
      <c r="N14" s="16" t="s">
        <v>147</v>
      </c>
      <c r="O14" s="16" t="s">
        <v>73</v>
      </c>
      <c r="P14" s="49">
        <v>1</v>
      </c>
      <c r="Q14" s="18">
        <f t="shared" si="1"/>
        <v>8.0333333333333332</v>
      </c>
      <c r="R14" s="18">
        <f>+Q14*P14</f>
        <v>8.0333333333333332</v>
      </c>
      <c r="S14" s="14" t="s">
        <v>256</v>
      </c>
      <c r="U14" s="16" t="s">
        <v>81</v>
      </c>
      <c r="V14" s="17">
        <v>41817</v>
      </c>
      <c r="W14" s="17">
        <v>42004</v>
      </c>
      <c r="X14" s="16" t="s">
        <v>82</v>
      </c>
      <c r="Y14" s="16" t="s">
        <v>242</v>
      </c>
      <c r="Z14" s="49">
        <v>0.3</v>
      </c>
      <c r="AA14" s="12">
        <f t="shared" si="4"/>
        <v>6.2333333333333334</v>
      </c>
      <c r="AB14" s="12">
        <v>0</v>
      </c>
      <c r="AC14" s="14" t="s">
        <v>258</v>
      </c>
      <c r="AE14" s="16" t="s">
        <v>193</v>
      </c>
      <c r="AF14" s="17">
        <v>42217</v>
      </c>
      <c r="AG14" s="17">
        <v>42405</v>
      </c>
      <c r="AH14" s="16">
        <v>90</v>
      </c>
      <c r="AI14" s="11" t="s">
        <v>169</v>
      </c>
      <c r="AJ14" s="49">
        <v>1</v>
      </c>
      <c r="AK14" s="12">
        <f t="shared" si="2"/>
        <v>6.2666666666666666</v>
      </c>
      <c r="AL14" s="18">
        <f t="shared" si="3"/>
        <v>6.2666666666666666</v>
      </c>
      <c r="AM14" s="15" t="s">
        <v>297</v>
      </c>
      <c r="AO14" s="148" t="s">
        <v>245</v>
      </c>
      <c r="AP14" s="148"/>
      <c r="AQ14" s="148"/>
      <c r="AR14" s="148"/>
      <c r="AS14" s="58"/>
      <c r="AT14" s="59"/>
      <c r="AU14" s="61">
        <f>+AU11+AU13</f>
        <v>19.399999999999999</v>
      </c>
      <c r="AV14" s="61">
        <f>+AV11+AV13</f>
        <v>8.0666666666666664</v>
      </c>
      <c r="AW14" s="58"/>
    </row>
    <row r="15" spans="1:51" s="7" customFormat="1" ht="60" x14ac:dyDescent="0.25">
      <c r="A15" s="16" t="s">
        <v>262</v>
      </c>
      <c r="B15" s="17">
        <v>42826</v>
      </c>
      <c r="C15" s="17">
        <v>42961</v>
      </c>
      <c r="D15" s="16">
        <v>296</v>
      </c>
      <c r="E15" s="11" t="s">
        <v>53</v>
      </c>
      <c r="F15" s="49">
        <v>1</v>
      </c>
      <c r="G15" s="12">
        <f t="shared" si="0"/>
        <v>4.5</v>
      </c>
      <c r="H15" s="68">
        <f>+G15*F15</f>
        <v>4.5</v>
      </c>
      <c r="I15" s="14" t="s">
        <v>261</v>
      </c>
      <c r="K15" s="16" t="s">
        <v>62</v>
      </c>
      <c r="L15" s="17">
        <v>42634</v>
      </c>
      <c r="M15" s="17">
        <v>42735</v>
      </c>
      <c r="N15" s="16" t="s">
        <v>257</v>
      </c>
      <c r="O15" s="16" t="s">
        <v>73</v>
      </c>
      <c r="P15" s="49">
        <v>1</v>
      </c>
      <c r="Q15" s="18">
        <f t="shared" si="1"/>
        <v>3.3666666666666667</v>
      </c>
      <c r="R15" s="18">
        <v>0</v>
      </c>
      <c r="S15" s="14" t="s">
        <v>258</v>
      </c>
      <c r="U15" s="149" t="s">
        <v>250</v>
      </c>
      <c r="V15" s="150"/>
      <c r="W15" s="150"/>
      <c r="X15" s="150"/>
      <c r="Y15" s="151"/>
      <c r="Z15" s="52"/>
      <c r="AA15" s="63">
        <f>SUM(AA9:AA14)</f>
        <v>60.066666666666677</v>
      </c>
      <c r="AB15" s="63">
        <f>SUM(AB9:AB14)</f>
        <v>45.76166666666667</v>
      </c>
      <c r="AC15" s="64"/>
      <c r="AE15" s="16" t="s">
        <v>109</v>
      </c>
      <c r="AF15" s="17">
        <v>42087</v>
      </c>
      <c r="AG15" s="17">
        <v>42361</v>
      </c>
      <c r="AH15" s="16" t="s">
        <v>110</v>
      </c>
      <c r="AI15" s="11" t="s">
        <v>234</v>
      </c>
      <c r="AJ15" s="49">
        <v>0</v>
      </c>
      <c r="AK15" s="12">
        <f t="shared" si="2"/>
        <v>9.1333333333333329</v>
      </c>
      <c r="AL15" s="18">
        <f t="shared" si="3"/>
        <v>0</v>
      </c>
      <c r="AM15" s="15" t="s">
        <v>299</v>
      </c>
      <c r="AO15" s="20"/>
      <c r="AP15" s="21"/>
      <c r="AQ15" s="21"/>
      <c r="AR15" s="20"/>
      <c r="AS15" s="23"/>
      <c r="AT15" s="79"/>
      <c r="AU15" s="22"/>
      <c r="AV15" s="22"/>
      <c r="AW15" s="20"/>
      <c r="AX15" s="66"/>
      <c r="AY15" s="66"/>
    </row>
    <row r="16" spans="1:51" ht="45" x14ac:dyDescent="0.25">
      <c r="A16" s="145" t="s">
        <v>244</v>
      </c>
      <c r="B16" s="146"/>
      <c r="C16" s="146"/>
      <c r="D16" s="146"/>
      <c r="E16" s="147"/>
      <c r="F16" s="49"/>
      <c r="G16" s="12"/>
      <c r="H16" s="70">
        <f>SUM(H7:H15)</f>
        <v>24.233333333333331</v>
      </c>
      <c r="I16" s="34"/>
      <c r="K16" s="16" t="s">
        <v>63</v>
      </c>
      <c r="L16" s="17">
        <v>42917</v>
      </c>
      <c r="M16" s="17">
        <v>43014</v>
      </c>
      <c r="N16" s="16">
        <v>76</v>
      </c>
      <c r="O16" s="11" t="s">
        <v>73</v>
      </c>
      <c r="P16" s="49">
        <v>1</v>
      </c>
      <c r="Q16" s="18">
        <f t="shared" si="1"/>
        <v>3.2333333333333334</v>
      </c>
      <c r="R16" s="18">
        <f>+Q16*P16</f>
        <v>3.2333333333333334</v>
      </c>
      <c r="S16" s="14" t="s">
        <v>256</v>
      </c>
      <c r="U16" s="148" t="s">
        <v>245</v>
      </c>
      <c r="V16" s="148"/>
      <c r="W16" s="148"/>
      <c r="X16" s="148"/>
      <c r="Y16" s="58"/>
      <c r="Z16" s="59"/>
      <c r="AA16" s="61">
        <f>+AA15+AA8</f>
        <v>86.4</v>
      </c>
      <c r="AB16" s="61">
        <f>+AB15+AB8</f>
        <v>72.094999999999999</v>
      </c>
      <c r="AC16" s="58"/>
      <c r="AE16" s="16" t="s">
        <v>106</v>
      </c>
      <c r="AF16" s="17">
        <v>42406</v>
      </c>
      <c r="AG16" s="17">
        <v>42825</v>
      </c>
      <c r="AH16" s="16">
        <v>79</v>
      </c>
      <c r="AI16" s="11" t="s">
        <v>169</v>
      </c>
      <c r="AJ16" s="49">
        <v>1</v>
      </c>
      <c r="AK16" s="12">
        <f t="shared" si="2"/>
        <v>13.966666666666667</v>
      </c>
      <c r="AL16" s="18">
        <f t="shared" si="3"/>
        <v>13.966666666666667</v>
      </c>
      <c r="AM16" s="15" t="s">
        <v>208</v>
      </c>
      <c r="AW16" s="20"/>
      <c r="AX16" s="55"/>
      <c r="AY16" s="55"/>
    </row>
    <row r="17" spans="1:51" ht="45" x14ac:dyDescent="0.25">
      <c r="A17" s="11" t="s">
        <v>23</v>
      </c>
      <c r="B17" s="13">
        <v>42186</v>
      </c>
      <c r="C17" s="13">
        <v>42916</v>
      </c>
      <c r="D17" s="11" t="s">
        <v>24</v>
      </c>
      <c r="E17" s="16" t="s">
        <v>51</v>
      </c>
      <c r="F17" s="49">
        <v>1</v>
      </c>
      <c r="G17" s="12">
        <f>+(C17-B17)/30</f>
        <v>24.333333333333332</v>
      </c>
      <c r="H17" s="68">
        <f>+G17*F17</f>
        <v>24.333333333333332</v>
      </c>
      <c r="I17" s="34"/>
      <c r="K17" s="145" t="s">
        <v>247</v>
      </c>
      <c r="L17" s="146"/>
      <c r="M17" s="146"/>
      <c r="N17" s="146"/>
      <c r="O17" s="147"/>
      <c r="P17" s="49"/>
      <c r="Q17" s="12">
        <f>SUM(Q7:Q16)</f>
        <v>68.599999999999994</v>
      </c>
      <c r="R17" s="9">
        <f>SUM(R7:R16)</f>
        <v>53.43333333333333</v>
      </c>
      <c r="S17" s="34"/>
      <c r="U17" s="20"/>
      <c r="V17" s="21"/>
      <c r="W17" s="21"/>
      <c r="X17" s="24"/>
      <c r="Y17" s="24"/>
      <c r="Z17" s="53"/>
      <c r="AA17" s="22"/>
      <c r="AB17" s="65"/>
      <c r="AC17" s="24"/>
      <c r="AE17" s="16" t="s">
        <v>254</v>
      </c>
      <c r="AF17" s="17">
        <v>42314</v>
      </c>
      <c r="AG17" s="17">
        <v>42625</v>
      </c>
      <c r="AH17" s="16" t="s">
        <v>111</v>
      </c>
      <c r="AI17" s="11" t="s">
        <v>234</v>
      </c>
      <c r="AJ17" s="49">
        <v>0.5</v>
      </c>
      <c r="AK17" s="12">
        <f t="shared" si="2"/>
        <v>10.366666666666667</v>
      </c>
      <c r="AL17" s="18">
        <f t="shared" si="3"/>
        <v>5.1833333333333336</v>
      </c>
      <c r="AM17" s="15" t="s">
        <v>311</v>
      </c>
      <c r="AO17" s="20"/>
      <c r="AP17" s="21"/>
      <c r="AQ17" s="21"/>
      <c r="AR17" s="20"/>
      <c r="AS17" s="24"/>
      <c r="AT17" s="79"/>
      <c r="AU17" s="22"/>
      <c r="AV17" s="22"/>
      <c r="AW17" s="20"/>
      <c r="AX17" s="55"/>
      <c r="AY17" s="55"/>
    </row>
    <row r="18" spans="1:51" ht="45" x14ac:dyDescent="0.25">
      <c r="A18" s="11" t="s">
        <v>52</v>
      </c>
      <c r="B18" s="13">
        <v>41640</v>
      </c>
      <c r="C18" s="13">
        <v>42003</v>
      </c>
      <c r="D18" s="11" t="s">
        <v>24</v>
      </c>
      <c r="E18" s="16" t="s">
        <v>51</v>
      </c>
      <c r="F18" s="49">
        <v>1</v>
      </c>
      <c r="G18" s="12">
        <f>+(C18-B18)/30</f>
        <v>12.1</v>
      </c>
      <c r="H18" s="68">
        <f>+G18*F18</f>
        <v>12.1</v>
      </c>
      <c r="I18" s="14" t="s">
        <v>308</v>
      </c>
      <c r="K18" s="16" t="s">
        <v>206</v>
      </c>
      <c r="L18" s="17">
        <v>42353</v>
      </c>
      <c r="M18" s="17">
        <v>43112</v>
      </c>
      <c r="N18" s="11" t="s">
        <v>236</v>
      </c>
      <c r="O18" s="11" t="s">
        <v>237</v>
      </c>
      <c r="P18" s="49">
        <v>0.5</v>
      </c>
      <c r="Q18" s="18">
        <f>+(M18-L18)/30</f>
        <v>25.3</v>
      </c>
      <c r="R18" s="18">
        <f>+Q18*P18</f>
        <v>12.65</v>
      </c>
      <c r="S18" s="14" t="s">
        <v>280</v>
      </c>
      <c r="U18" s="20"/>
      <c r="V18" s="21"/>
      <c r="W18" s="21"/>
      <c r="X18" s="24"/>
      <c r="Y18" s="24"/>
      <c r="Z18" s="53"/>
      <c r="AA18" s="22"/>
      <c r="AB18" s="22"/>
      <c r="AC18" s="24"/>
      <c r="AE18" s="16" t="s">
        <v>235</v>
      </c>
      <c r="AF18" s="17">
        <v>42826</v>
      </c>
      <c r="AG18" s="17">
        <v>42855</v>
      </c>
      <c r="AH18" s="16">
        <v>90</v>
      </c>
      <c r="AI18" s="11" t="s">
        <v>169</v>
      </c>
      <c r="AJ18" s="49">
        <v>1</v>
      </c>
      <c r="AK18" s="12">
        <f t="shared" si="2"/>
        <v>0.96666666666666667</v>
      </c>
      <c r="AL18" s="18">
        <f t="shared" si="3"/>
        <v>0.96666666666666667</v>
      </c>
      <c r="AM18" s="15" t="s">
        <v>297</v>
      </c>
      <c r="AO18" s="20"/>
      <c r="AP18" s="21"/>
      <c r="AQ18" s="21"/>
      <c r="AR18" s="20"/>
      <c r="AS18" s="24"/>
      <c r="AT18" s="79"/>
      <c r="AU18" s="22"/>
      <c r="AV18" s="22"/>
      <c r="AW18" s="20"/>
      <c r="AX18" s="55"/>
      <c r="AY18" s="55"/>
    </row>
    <row r="19" spans="1:51" ht="45" x14ac:dyDescent="0.25">
      <c r="A19" s="80" t="s">
        <v>246</v>
      </c>
      <c r="B19" s="80"/>
      <c r="C19" s="80"/>
      <c r="D19" s="80"/>
      <c r="E19" s="80"/>
      <c r="F19" s="49"/>
      <c r="G19" s="12"/>
      <c r="H19" s="70">
        <f>+H18+H17</f>
        <v>36.43333333333333</v>
      </c>
      <c r="I19" s="34"/>
      <c r="K19" s="145" t="s">
        <v>248</v>
      </c>
      <c r="L19" s="146"/>
      <c r="M19" s="146"/>
      <c r="N19" s="146"/>
      <c r="O19" s="147"/>
      <c r="P19" s="49"/>
      <c r="Q19" s="12">
        <f>+Q18</f>
        <v>25.3</v>
      </c>
      <c r="R19" s="9">
        <f>+R18</f>
        <v>12.65</v>
      </c>
      <c r="S19" s="34"/>
      <c r="U19" s="55"/>
      <c r="V19" s="55"/>
      <c r="W19" s="55"/>
      <c r="X19" s="55"/>
      <c r="Y19" s="55"/>
      <c r="Z19" s="55"/>
      <c r="AA19" s="56"/>
      <c r="AB19" s="56"/>
      <c r="AC19" s="55"/>
      <c r="AK19" s="35">
        <f>SUM(AK7:AK18)</f>
        <v>134.70000000000002</v>
      </c>
      <c r="AL19" s="35">
        <f>SUM(AL7:AL18)</f>
        <v>62.05</v>
      </c>
      <c r="AO19" s="55"/>
      <c r="AP19" s="55"/>
      <c r="AQ19" s="55"/>
      <c r="AR19" s="55"/>
      <c r="AS19" s="55"/>
      <c r="AT19" s="55"/>
      <c r="AU19" s="56"/>
      <c r="AV19" s="81"/>
      <c r="AW19" s="55"/>
      <c r="AX19" s="55"/>
      <c r="AY19" s="55"/>
    </row>
    <row r="20" spans="1:51" ht="30" x14ac:dyDescent="0.25">
      <c r="A20" s="72" t="s">
        <v>245</v>
      </c>
      <c r="B20" s="72"/>
      <c r="C20" s="72"/>
      <c r="D20" s="72"/>
      <c r="E20" s="58"/>
      <c r="F20" s="59"/>
      <c r="G20" s="60"/>
      <c r="H20" s="69">
        <f>+H19+H16</f>
        <v>60.666666666666657</v>
      </c>
      <c r="I20" s="58"/>
      <c r="K20" s="148" t="s">
        <v>245</v>
      </c>
      <c r="L20" s="148"/>
      <c r="M20" s="148"/>
      <c r="N20" s="148"/>
      <c r="O20" s="58"/>
      <c r="P20" s="59"/>
      <c r="Q20" s="61">
        <f>+Q19+Q17</f>
        <v>93.899999999999991</v>
      </c>
      <c r="R20" s="61">
        <f>+R19+R17</f>
        <v>66.083333333333329</v>
      </c>
      <c r="S20" s="58"/>
      <c r="AO20" s="55"/>
      <c r="AP20" s="55"/>
      <c r="AQ20" s="55"/>
      <c r="AR20" s="55"/>
      <c r="AS20" s="55"/>
      <c r="AT20" s="55"/>
      <c r="AU20" s="55"/>
      <c r="AV20" s="55"/>
      <c r="AW20" s="55"/>
      <c r="AX20" s="55"/>
      <c r="AY20" s="55"/>
    </row>
    <row r="21" spans="1:51" x14ac:dyDescent="0.25">
      <c r="A21" s="4"/>
      <c r="D21" s="4"/>
      <c r="E21" s="55"/>
      <c r="F21" s="55"/>
      <c r="G21" s="56"/>
      <c r="H21" s="56"/>
      <c r="I21" s="54"/>
      <c r="AO21" s="55"/>
      <c r="AP21" s="55"/>
      <c r="AQ21" s="55"/>
      <c r="AR21" s="55"/>
      <c r="AS21" s="55"/>
      <c r="AT21" s="55"/>
      <c r="AU21" s="55"/>
      <c r="AV21" s="55"/>
      <c r="AW21" s="55"/>
      <c r="AX21" s="55"/>
      <c r="AY21" s="55"/>
    </row>
    <row r="22" spans="1:51" x14ac:dyDescent="0.25">
      <c r="A22" s="4"/>
      <c r="D22" s="4"/>
      <c r="E22" s="55"/>
      <c r="F22" s="55"/>
      <c r="G22" s="55"/>
      <c r="H22" s="57"/>
      <c r="I22" s="54"/>
      <c r="AO22" s="55"/>
      <c r="AP22" s="55"/>
      <c r="AQ22" s="55"/>
      <c r="AR22" s="55"/>
      <c r="AS22" s="55"/>
      <c r="AT22" s="55"/>
      <c r="AU22" s="55"/>
      <c r="AV22" s="55"/>
      <c r="AW22" s="55"/>
      <c r="AX22" s="55"/>
      <c r="AY22" s="55"/>
    </row>
    <row r="23" spans="1:51" x14ac:dyDescent="0.25">
      <c r="D23" s="4"/>
      <c r="E23" s="55"/>
      <c r="F23" s="55"/>
      <c r="G23" s="55"/>
      <c r="H23" s="57"/>
      <c r="I23" s="54"/>
    </row>
    <row r="24" spans="1:51" x14ac:dyDescent="0.25">
      <c r="D24" s="4"/>
      <c r="H24" s="6"/>
      <c r="I24" s="4"/>
    </row>
    <row r="25" spans="1:51" x14ac:dyDescent="0.25">
      <c r="D25" s="4"/>
    </row>
    <row r="26" spans="1:51" x14ac:dyDescent="0.25">
      <c r="D26" s="4"/>
    </row>
  </sheetData>
  <mergeCells count="15">
    <mergeCell ref="K17:O17"/>
    <mergeCell ref="K19:O19"/>
    <mergeCell ref="K20:N20"/>
    <mergeCell ref="AO11:AS11"/>
    <mergeCell ref="AO13:AS13"/>
    <mergeCell ref="AO14:AR14"/>
    <mergeCell ref="U15:Y15"/>
    <mergeCell ref="AF5:AM5"/>
    <mergeCell ref="AP5:AW5"/>
    <mergeCell ref="U8:Y8"/>
    <mergeCell ref="A16:E16"/>
    <mergeCell ref="U16:X16"/>
    <mergeCell ref="B5:I5"/>
    <mergeCell ref="L5:S5"/>
    <mergeCell ref="V5:A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 Requisitos Habilitantes BPM</vt:lpstr>
      <vt:lpstr>2. Evaluación BPM</vt:lpstr>
      <vt:lpstr>Hoja1</vt:lpstr>
      <vt:lpstr>'2. Evaluación BPM'!Área_de_impresión</vt:lpstr>
      <vt:lpstr>'1. Requisitos Habilitantes BPM'!Títulos_a_imprimir</vt:lpstr>
      <vt:lpstr>'2. Evaluación BPM'!Títulos_a_imprimir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Pulido Fajardo</dc:creator>
  <cp:lastModifiedBy>Zulma Liliana Lopez Zuluaga</cp:lastModifiedBy>
  <cp:lastPrinted>2018-03-20T21:48:03Z</cp:lastPrinted>
  <dcterms:created xsi:type="dcterms:W3CDTF">2018-01-11T13:33:28Z</dcterms:created>
  <dcterms:modified xsi:type="dcterms:W3CDTF">2018-03-27T19:34:30Z</dcterms:modified>
</cp:coreProperties>
</file>